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2. PROSTOR  - 13 NP\"/>
    </mc:Choice>
  </mc:AlternateContent>
  <xr:revisionPtr revIDLastSave="0" documentId="13_ncr:1_{1DB4ED1A-7229-4995-8813-53AB2B8CAC1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2 - 12. prostor - Označe..." sheetId="2" r:id="rId2"/>
    <sheet name="Seznam figur" sheetId="3" r:id="rId3"/>
    <sheet name="Pokyny pro vyplnění" sheetId="4" r:id="rId4"/>
  </sheets>
  <definedNames>
    <definedName name="_xlnm._FilterDatabase" localSheetId="1" hidden="1">'12 - 12. prostor - Označe...'!$C$111:$K$468</definedName>
    <definedName name="_xlnm.Print_Titles" localSheetId="1">'12 - 12. prostor - Označe...'!$111:$111</definedName>
    <definedName name="_xlnm.Print_Titles" localSheetId="0">'Rekapitulace stavby'!$52:$52</definedName>
    <definedName name="_xlnm.Print_Titles" localSheetId="2">'Seznam figur'!$9:$9</definedName>
    <definedName name="_xlnm.Print_Area" localSheetId="1">'12 - 12. prostor - Označe...'!$C$4:$J$39,'12 - 12. prostor - Označe...'!$C$45:$J$93,'12 - 12. prostor - Označe...'!$C$99:$K$468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T462" i="2" s="1"/>
  <c r="R463" i="2"/>
  <c r="R462" i="2"/>
  <c r="P463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 s="1"/>
  <c r="P207" i="2"/>
  <c r="P206" i="2" s="1"/>
  <c r="BI203" i="2"/>
  <c r="BH203" i="2"/>
  <c r="BG203" i="2"/>
  <c r="BF203" i="2"/>
  <c r="T203" i="2"/>
  <c r="T202" i="2" s="1"/>
  <c r="R203" i="2"/>
  <c r="R202" i="2" s="1"/>
  <c r="P203" i="2"/>
  <c r="P202" i="2" s="1"/>
  <c r="BI197" i="2"/>
  <c r="BH197" i="2"/>
  <c r="BG197" i="2"/>
  <c r="BF197" i="2"/>
  <c r="T197" i="2"/>
  <c r="T196" i="2" s="1"/>
  <c r="R197" i="2"/>
  <c r="R196" i="2" s="1"/>
  <c r="P197" i="2"/>
  <c r="P196" i="2" s="1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F106" i="2"/>
  <c r="E104" i="2"/>
  <c r="F52" i="2"/>
  <c r="E50" i="2"/>
  <c r="J24" i="2"/>
  <c r="E24" i="2"/>
  <c r="J109" i="2" s="1"/>
  <c r="J23" i="2"/>
  <c r="J21" i="2"/>
  <c r="E21" i="2"/>
  <c r="J54" i="2" s="1"/>
  <c r="J20" i="2"/>
  <c r="J18" i="2"/>
  <c r="E18" i="2"/>
  <c r="F109" i="2" s="1"/>
  <c r="J17" i="2"/>
  <c r="J15" i="2"/>
  <c r="E15" i="2"/>
  <c r="F54" i="2" s="1"/>
  <c r="J14" i="2"/>
  <c r="J12" i="2"/>
  <c r="J106" i="2" s="1"/>
  <c r="E7" i="2"/>
  <c r="E48" i="2" s="1"/>
  <c r="L50" i="1"/>
  <c r="AM50" i="1"/>
  <c r="AM49" i="1"/>
  <c r="L49" i="1"/>
  <c r="AM47" i="1"/>
  <c r="L47" i="1"/>
  <c r="L45" i="1"/>
  <c r="L44" i="1"/>
  <c r="J461" i="2"/>
  <c r="J129" i="2"/>
  <c r="BK265" i="2"/>
  <c r="J453" i="2"/>
  <c r="J445" i="2"/>
  <c r="BK324" i="2"/>
  <c r="BK286" i="2"/>
  <c r="J220" i="2"/>
  <c r="BK359" i="2"/>
  <c r="BK152" i="2"/>
  <c r="BK268" i="2"/>
  <c r="J286" i="2"/>
  <c r="J147" i="2"/>
  <c r="BK253" i="2"/>
  <c r="BK191" i="2"/>
  <c r="BK257" i="2"/>
  <c r="J125" i="2"/>
  <c r="BK365" i="2"/>
  <c r="J228" i="2"/>
  <c r="BK453" i="2"/>
  <c r="J163" i="2"/>
  <c r="J309" i="2"/>
  <c r="BK270" i="2"/>
  <c r="J291" i="2"/>
  <c r="BK313" i="2"/>
  <c r="J416" i="2"/>
  <c r="BK362" i="2"/>
  <c r="BK226" i="2"/>
  <c r="J467" i="2"/>
  <c r="J316" i="2"/>
  <c r="BK301" i="2"/>
  <c r="J459" i="2"/>
  <c r="J362" i="2"/>
  <c r="BK287" i="2"/>
  <c r="J240" i="2"/>
  <c r="BK399" i="2"/>
  <c r="BK140" i="2"/>
  <c r="BK458" i="2"/>
  <c r="BK213" i="2"/>
  <c r="J211" i="2"/>
  <c r="BK463" i="2"/>
  <c r="BK316" i="2"/>
  <c r="J327" i="2"/>
  <c r="BK293" i="2"/>
  <c r="BK121" i="2"/>
  <c r="BK376" i="2"/>
  <c r="J254" i="2"/>
  <c r="BK131" i="2"/>
  <c r="BK143" i="2"/>
  <c r="J143" i="2"/>
  <c r="J232" i="2"/>
  <c r="J339" i="2"/>
  <c r="BK299" i="2"/>
  <c r="BK269" i="2"/>
  <c r="J365" i="2"/>
  <c r="BK157" i="2"/>
  <c r="J293" i="2"/>
  <c r="BK309" i="2"/>
  <c r="BK197" i="2"/>
  <c r="BK147" i="2"/>
  <c r="J197" i="2"/>
  <c r="J384" i="2"/>
  <c r="BK451" i="2"/>
  <c r="BK232" i="2"/>
  <c r="J260" i="2"/>
  <c r="J287" i="2"/>
  <c r="BK289" i="2"/>
  <c r="BK249" i="2"/>
  <c r="BK186" i="2"/>
  <c r="BK335" i="2"/>
  <c r="BK169" i="2"/>
  <c r="BK125" i="2"/>
  <c r="J429" i="2"/>
  <c r="J443" i="2"/>
  <c r="BK422" i="2"/>
  <c r="BK291" i="2"/>
  <c r="J224" i="2"/>
  <c r="J160" i="2"/>
  <c r="J251" i="2"/>
  <c r="J402" i="2"/>
  <c r="J270" i="2"/>
  <c r="BK166" i="2"/>
  <c r="BK468" i="2"/>
  <c r="BK445" i="2"/>
  <c r="J468" i="2"/>
  <c r="BK281" i="2"/>
  <c r="J328" i="2"/>
  <c r="J226" i="2"/>
  <c r="J457" i="2"/>
  <c r="J399" i="2"/>
  <c r="J263" i="2"/>
  <c r="BK236" i="2"/>
  <c r="BK345" i="2"/>
  <c r="J121" i="2"/>
  <c r="BK234" i="2"/>
  <c r="J253" i="2"/>
  <c r="BK262" i="2"/>
  <c r="BK459" i="2"/>
  <c r="J182" i="2"/>
  <c r="J301" i="2"/>
  <c r="BK350" i="2"/>
  <c r="BK220" i="2"/>
  <c r="BK405" i="2"/>
  <c r="J213" i="2"/>
  <c r="J262" i="2"/>
  <c r="J299" i="2"/>
  <c r="J296" i="2"/>
  <c r="J307" i="2"/>
  <c r="BK327" i="2"/>
  <c r="BK263" i="2"/>
  <c r="BK322" i="2"/>
  <c r="BK118" i="2"/>
  <c r="J265" i="2"/>
  <c r="BK391" i="2"/>
  <c r="BK442" i="2"/>
  <c r="BK441" i="2"/>
  <c r="J434" i="2"/>
  <c r="BK222" i="2"/>
  <c r="J234" i="2"/>
  <c r="BK410" i="2"/>
  <c r="BK384" i="2"/>
  <c r="BK272" i="2"/>
  <c r="BK154" i="2"/>
  <c r="BK407" i="2"/>
  <c r="BK449" i="2"/>
  <c r="J418" i="2"/>
  <c r="BK135" i="2"/>
  <c r="BK418" i="2"/>
  <c r="J451" i="2"/>
  <c r="BK275" i="2"/>
  <c r="J463" i="2"/>
  <c r="J322" i="2"/>
  <c r="BK163" i="2"/>
  <c r="J391" i="2"/>
  <c r="J324" i="2"/>
  <c r="J278" i="2"/>
  <c r="J280" i="2"/>
  <c r="BK424" i="2"/>
  <c r="J256" i="2"/>
  <c r="BK337" i="2"/>
  <c r="J259" i="2"/>
  <c r="J436" i="2"/>
  <c r="BK386" i="2"/>
  <c r="BK436" i="2"/>
  <c r="J289" i="2"/>
  <c r="J177" i="2"/>
  <c r="J266" i="2"/>
  <c r="BK228" i="2"/>
  <c r="J257" i="2"/>
  <c r="J422" i="2"/>
  <c r="J277" i="2"/>
  <c r="J427" i="2"/>
  <c r="BK243" i="2"/>
  <c r="J335" i="2"/>
  <c r="J439" i="2"/>
  <c r="J325" i="2"/>
  <c r="J449" i="2"/>
  <c r="J332" i="2"/>
  <c r="J179" i="2"/>
  <c r="J396" i="2"/>
  <c r="J424" i="2"/>
  <c r="BK277" i="2"/>
  <c r="J304" i="2"/>
  <c r="J169" i="2"/>
  <c r="BK224" i="2"/>
  <c r="J441" i="2"/>
  <c r="BK437" i="2"/>
  <c r="J350" i="2"/>
  <c r="BK447" i="2"/>
  <c r="BK280" i="2"/>
  <c r="J157" i="2"/>
  <c r="J405" i="2"/>
  <c r="J145" i="2"/>
  <c r="J135" i="2"/>
  <c r="J432" i="2"/>
  <c r="J320" i="2"/>
  <c r="BK356" i="2"/>
  <c r="J410" i="2"/>
  <c r="J271" i="2"/>
  <c r="J275" i="2"/>
  <c r="BK374" i="2"/>
  <c r="BK203" i="2"/>
  <c r="J222" i="2"/>
  <c r="BK439" i="2"/>
  <c r="J154" i="2"/>
  <c r="J348" i="2"/>
  <c r="BK256" i="2"/>
  <c r="J127" i="2"/>
  <c r="J369" i="2"/>
  <c r="J455" i="2"/>
  <c r="BK328" i="2"/>
  <c r="BK247" i="2"/>
  <c r="J166" i="2"/>
  <c r="BK379" i="2"/>
  <c r="BK179" i="2"/>
  <c r="BK177" i="2"/>
  <c r="BK339" i="2"/>
  <c r="BK278" i="2"/>
  <c r="BK307" i="2"/>
  <c r="BK332" i="2"/>
  <c r="J150" i="2"/>
  <c r="BK240" i="2"/>
  <c r="BK304" i="2"/>
  <c r="J374" i="2"/>
  <c r="BK115" i="2"/>
  <c r="BK175" i="2"/>
  <c r="BK242" i="2"/>
  <c r="BK353" i="2"/>
  <c r="BK443" i="2"/>
  <c r="J175" i="2"/>
  <c r="J359" i="2"/>
  <c r="J430" i="2"/>
  <c r="BK457" i="2"/>
  <c r="BK150" i="2"/>
  <c r="J372" i="2"/>
  <c r="J356" i="2"/>
  <c r="J140" i="2"/>
  <c r="BK455" i="2"/>
  <c r="J353" i="2"/>
  <c r="BK369" i="2"/>
  <c r="J186" i="2"/>
  <c r="BK271" i="2"/>
  <c r="BK413" i="2"/>
  <c r="BK342" i="2"/>
  <c r="J217" i="2"/>
  <c r="BK127" i="2"/>
  <c r="J437" i="2"/>
  <c r="J330" i="2"/>
  <c r="BK402" i="2"/>
  <c r="BK296" i="2"/>
  <c r="BK427" i="2"/>
  <c r="J345" i="2"/>
  <c r="BK467" i="2"/>
  <c r="J281" i="2"/>
  <c r="J268" i="2"/>
  <c r="BK266" i="2"/>
  <c r="J131" i="2"/>
  <c r="AS54" i="1"/>
  <c r="BK348" i="2"/>
  <c r="BK251" i="2"/>
  <c r="J379" i="2"/>
  <c r="J337" i="2"/>
  <c r="BK133" i="2"/>
  <c r="BK182" i="2"/>
  <c r="BK430" i="2"/>
  <c r="J269" i="2"/>
  <c r="BK217" i="2"/>
  <c r="BK461" i="2"/>
  <c r="J442" i="2"/>
  <c r="BK432" i="2"/>
  <c r="J243" i="2"/>
  <c r="BK207" i="2"/>
  <c r="J236" i="2"/>
  <c r="J207" i="2"/>
  <c r="J152" i="2"/>
  <c r="J118" i="2"/>
  <c r="J342" i="2"/>
  <c r="J376" i="2"/>
  <c r="BK325" i="2"/>
  <c r="BK129" i="2"/>
  <c r="BK320" i="2"/>
  <c r="BK284" i="2"/>
  <c r="J272" i="2"/>
  <c r="BK372" i="2"/>
  <c r="BK254" i="2"/>
  <c r="J447" i="2"/>
  <c r="J284" i="2"/>
  <c r="BK260" i="2"/>
  <c r="J386" i="2"/>
  <c r="J115" i="2"/>
  <c r="J191" i="2"/>
  <c r="J407" i="2"/>
  <c r="J413" i="2"/>
  <c r="J249" i="2"/>
  <c r="BK434" i="2"/>
  <c r="BK416" i="2"/>
  <c r="J133" i="2"/>
  <c r="BK211" i="2"/>
  <c r="J458" i="2"/>
  <c r="J242" i="2"/>
  <c r="BK396" i="2"/>
  <c r="J313" i="2"/>
  <c r="J203" i="2"/>
  <c r="BK330" i="2"/>
  <c r="J247" i="2"/>
  <c r="BK145" i="2"/>
  <c r="BK259" i="2"/>
  <c r="BK160" i="2"/>
  <c r="BK429" i="2"/>
  <c r="P114" i="2" l="1"/>
  <c r="T156" i="2"/>
  <c r="T246" i="2"/>
  <c r="T283" i="2"/>
  <c r="T306" i="2"/>
  <c r="T124" i="2"/>
  <c r="P185" i="2"/>
  <c r="P184" i="2"/>
  <c r="P210" i="2"/>
  <c r="P225" i="2"/>
  <c r="T274" i="2"/>
  <c r="BK319" i="2"/>
  <c r="J319" i="2" s="1"/>
  <c r="J79" i="2" s="1"/>
  <c r="P368" i="2"/>
  <c r="R433" i="2"/>
  <c r="P444" i="2"/>
  <c r="T114" i="2"/>
  <c r="R156" i="2"/>
  <c r="BK225" i="2"/>
  <c r="J225" i="2" s="1"/>
  <c r="J72" i="2" s="1"/>
  <c r="BK274" i="2"/>
  <c r="J274" i="2"/>
  <c r="J74" i="2" s="1"/>
  <c r="BK295" i="2"/>
  <c r="J295" i="2"/>
  <c r="J77" i="2"/>
  <c r="P306" i="2"/>
  <c r="P292" i="2" s="1"/>
  <c r="T368" i="2"/>
  <c r="R426" i="2"/>
  <c r="P438" i="2"/>
  <c r="BK454" i="2"/>
  <c r="J454" i="2"/>
  <c r="J90" i="2"/>
  <c r="BK466" i="2"/>
  <c r="J466" i="2" s="1"/>
  <c r="J92" i="2" s="1"/>
  <c r="P124" i="2"/>
  <c r="BK174" i="2"/>
  <c r="J174" i="2" s="1"/>
  <c r="J64" i="2" s="1"/>
  <c r="R185" i="2"/>
  <c r="R184" i="2"/>
  <c r="R210" i="2"/>
  <c r="T225" i="2"/>
  <c r="P283" i="2"/>
  <c r="R306" i="2"/>
  <c r="R292" i="2" s="1"/>
  <c r="BK368" i="2"/>
  <c r="J368" i="2" s="1"/>
  <c r="J82" i="2" s="1"/>
  <c r="P409" i="2"/>
  <c r="T426" i="2"/>
  <c r="BK444" i="2"/>
  <c r="J444" i="2" s="1"/>
  <c r="J89" i="2" s="1"/>
  <c r="T454" i="2"/>
  <c r="R124" i="2"/>
  <c r="P174" i="2"/>
  <c r="P246" i="2"/>
  <c r="BK283" i="2"/>
  <c r="J283" i="2" s="1"/>
  <c r="J75" i="2" s="1"/>
  <c r="T295" i="2"/>
  <c r="T319" i="2"/>
  <c r="T352" i="2"/>
  <c r="T331" i="2"/>
  <c r="BK409" i="2"/>
  <c r="J409" i="2"/>
  <c r="J83" i="2" s="1"/>
  <c r="BK433" i="2"/>
  <c r="J433" i="2" s="1"/>
  <c r="J87" i="2" s="1"/>
  <c r="R438" i="2"/>
  <c r="R454" i="2"/>
  <c r="T466" i="2"/>
  <c r="BK114" i="2"/>
  <c r="BK156" i="2"/>
  <c r="J156" i="2"/>
  <c r="J63" i="2" s="1"/>
  <c r="T174" i="2"/>
  <c r="BK246" i="2"/>
  <c r="J246" i="2" s="1"/>
  <c r="J73" i="2" s="1"/>
  <c r="R274" i="2"/>
  <c r="P295" i="2"/>
  <c r="R319" i="2"/>
  <c r="P352" i="2"/>
  <c r="P331" i="2"/>
  <c r="T409" i="2"/>
  <c r="P433" i="2"/>
  <c r="T438" i="2"/>
  <c r="P454" i="2"/>
  <c r="R466" i="2"/>
  <c r="R114" i="2"/>
  <c r="P156" i="2"/>
  <c r="BK185" i="2"/>
  <c r="J185" i="2" s="1"/>
  <c r="J66" i="2" s="1"/>
  <c r="T210" i="2"/>
  <c r="R225" i="2"/>
  <c r="P274" i="2"/>
  <c r="R295" i="2"/>
  <c r="P319" i="2"/>
  <c r="R368" i="2"/>
  <c r="P426" i="2"/>
  <c r="T433" i="2"/>
  <c r="R444" i="2"/>
  <c r="P466" i="2"/>
  <c r="BK124" i="2"/>
  <c r="J124" i="2" s="1"/>
  <c r="J62" i="2" s="1"/>
  <c r="R174" i="2"/>
  <c r="T185" i="2"/>
  <c r="T184" i="2"/>
  <c r="BK210" i="2"/>
  <c r="R246" i="2"/>
  <c r="R283" i="2"/>
  <c r="BK306" i="2"/>
  <c r="J306" i="2" s="1"/>
  <c r="J78" i="2" s="1"/>
  <c r="BK352" i="2"/>
  <c r="J352" i="2"/>
  <c r="J81" i="2" s="1"/>
  <c r="R352" i="2"/>
  <c r="R331" i="2"/>
  <c r="R409" i="2"/>
  <c r="BK426" i="2"/>
  <c r="J426" i="2"/>
  <c r="J86" i="2" s="1"/>
  <c r="BK438" i="2"/>
  <c r="J438" i="2" s="1"/>
  <c r="J88" i="2" s="1"/>
  <c r="T444" i="2"/>
  <c r="BK331" i="2"/>
  <c r="J331" i="2" s="1"/>
  <c r="J80" i="2" s="1"/>
  <c r="BK292" i="2"/>
  <c r="J292" i="2"/>
  <c r="J76" i="2" s="1"/>
  <c r="BK196" i="2"/>
  <c r="J196" i="2"/>
  <c r="J67" i="2" s="1"/>
  <c r="BK202" i="2"/>
  <c r="J202" i="2"/>
  <c r="J68" i="2"/>
  <c r="BK206" i="2"/>
  <c r="J206" i="2" s="1"/>
  <c r="J69" i="2" s="1"/>
  <c r="BK462" i="2"/>
  <c r="J462" i="2"/>
  <c r="J91" i="2"/>
  <c r="F55" i="2"/>
  <c r="J108" i="2"/>
  <c r="BE115" i="2"/>
  <c r="BE133" i="2"/>
  <c r="BE140" i="2"/>
  <c r="BE145" i="2"/>
  <c r="BE177" i="2"/>
  <c r="BE197" i="2"/>
  <c r="BE207" i="2"/>
  <c r="BE265" i="2"/>
  <c r="BE269" i="2"/>
  <c r="BE270" i="2"/>
  <c r="BE291" i="2"/>
  <c r="BE313" i="2"/>
  <c r="BE316" i="2"/>
  <c r="BE320" i="2"/>
  <c r="BE335" i="2"/>
  <c r="BE337" i="2"/>
  <c r="BE376" i="2"/>
  <c r="BE402" i="2"/>
  <c r="BE405" i="2"/>
  <c r="BE413" i="2"/>
  <c r="BE432" i="2"/>
  <c r="BE439" i="2"/>
  <c r="BE121" i="2"/>
  <c r="BE152" i="2"/>
  <c r="BE154" i="2"/>
  <c r="BE157" i="2"/>
  <c r="BE160" i="2"/>
  <c r="BE203" i="2"/>
  <c r="BE213" i="2"/>
  <c r="BE232" i="2"/>
  <c r="BE247" i="2"/>
  <c r="BE259" i="2"/>
  <c r="BE260" i="2"/>
  <c r="BE272" i="2"/>
  <c r="BE324" i="2"/>
  <c r="BE372" i="2"/>
  <c r="BE418" i="2"/>
  <c r="BE422" i="2"/>
  <c r="BE430" i="2"/>
  <c r="BE442" i="2"/>
  <c r="BE447" i="2"/>
  <c r="BE458" i="2"/>
  <c r="E102" i="2"/>
  <c r="BE129" i="2"/>
  <c r="BE131" i="2"/>
  <c r="BE143" i="2"/>
  <c r="BE211" i="2"/>
  <c r="BE268" i="2"/>
  <c r="BE271" i="2"/>
  <c r="BE277" i="2"/>
  <c r="BE280" i="2"/>
  <c r="BE286" i="2"/>
  <c r="BE325" i="2"/>
  <c r="BE327" i="2"/>
  <c r="BE342" i="2"/>
  <c r="BE345" i="2"/>
  <c r="BE356" i="2"/>
  <c r="BE362" i="2"/>
  <c r="BE384" i="2"/>
  <c r="BE386" i="2"/>
  <c r="BE416" i="2"/>
  <c r="BE443" i="2"/>
  <c r="BE449" i="2"/>
  <c r="BE451" i="2"/>
  <c r="BE457" i="2"/>
  <c r="BE461" i="2"/>
  <c r="BE463" i="2"/>
  <c r="BE224" i="2"/>
  <c r="BE226" i="2"/>
  <c r="BE236" i="2"/>
  <c r="BE240" i="2"/>
  <c r="BE278" i="2"/>
  <c r="BE307" i="2"/>
  <c r="BE309" i="2"/>
  <c r="BE332" i="2"/>
  <c r="BE410" i="2"/>
  <c r="BE424" i="2"/>
  <c r="J55" i="2"/>
  <c r="BE118" i="2"/>
  <c r="BE163" i="2"/>
  <c r="BE182" i="2"/>
  <c r="BE186" i="2"/>
  <c r="BE234" i="2"/>
  <c r="BE257" i="2"/>
  <c r="BE289" i="2"/>
  <c r="BE293" i="2"/>
  <c r="BE296" i="2"/>
  <c r="BE359" i="2"/>
  <c r="BE374" i="2"/>
  <c r="BE379" i="2"/>
  <c r="BE429" i="2"/>
  <c r="BE434" i="2"/>
  <c r="BE437" i="2"/>
  <c r="J52" i="2"/>
  <c r="F108" i="2"/>
  <c r="BE125" i="2"/>
  <c r="BE127" i="2"/>
  <c r="BE135" i="2"/>
  <c r="BE217" i="2"/>
  <c r="BE228" i="2"/>
  <c r="BE251" i="2"/>
  <c r="BE254" i="2"/>
  <c r="BE275" i="2"/>
  <c r="BE330" i="2"/>
  <c r="BE365" i="2"/>
  <c r="BE369" i="2"/>
  <c r="BE391" i="2"/>
  <c r="BE396" i="2"/>
  <c r="BE399" i="2"/>
  <c r="BE407" i="2"/>
  <c r="BE427" i="2"/>
  <c r="BE147" i="2"/>
  <c r="BE150" i="2"/>
  <c r="BE166" i="2"/>
  <c r="BE175" i="2"/>
  <c r="BE222" i="2"/>
  <c r="BE242" i="2"/>
  <c r="BE243" i="2"/>
  <c r="BE256" i="2"/>
  <c r="BE266" i="2"/>
  <c r="BE281" i="2"/>
  <c r="BE284" i="2"/>
  <c r="BE287" i="2"/>
  <c r="BE299" i="2"/>
  <c r="BE348" i="2"/>
  <c r="BE350" i="2"/>
  <c r="BE353" i="2"/>
  <c r="BE436" i="2"/>
  <c r="BE169" i="2"/>
  <c r="BE179" i="2"/>
  <c r="BE191" i="2"/>
  <c r="BE220" i="2"/>
  <c r="BE249" i="2"/>
  <c r="BE253" i="2"/>
  <c r="BE262" i="2"/>
  <c r="BE263" i="2"/>
  <c r="BE301" i="2"/>
  <c r="BE304" i="2"/>
  <c r="BE322" i="2"/>
  <c r="BE328" i="2"/>
  <c r="BE339" i="2"/>
  <c r="BE441" i="2"/>
  <c r="BE445" i="2"/>
  <c r="BE453" i="2"/>
  <c r="BE455" i="2"/>
  <c r="BE459" i="2"/>
  <c r="BE467" i="2"/>
  <c r="BE468" i="2"/>
  <c r="F34" i="2"/>
  <c r="BA55" i="1"/>
  <c r="BA54" i="1" s="1"/>
  <c r="AW54" i="1" s="1"/>
  <c r="AK30" i="1" s="1"/>
  <c r="F36" i="2"/>
  <c r="BC55" i="1" s="1"/>
  <c r="BC54" i="1" s="1"/>
  <c r="W32" i="1" s="1"/>
  <c r="J34" i="2"/>
  <c r="AW55" i="1" s="1"/>
  <c r="F37" i="2"/>
  <c r="BD55" i="1" s="1"/>
  <c r="BD54" i="1" s="1"/>
  <c r="W33" i="1" s="1"/>
  <c r="F35" i="2"/>
  <c r="BB55" i="1" s="1"/>
  <c r="BB54" i="1" s="1"/>
  <c r="W31" i="1" s="1"/>
  <c r="BK421" i="2" l="1"/>
  <c r="J421" i="2" s="1"/>
  <c r="J85" i="2" s="1"/>
  <c r="P421" i="2"/>
  <c r="P420" i="2" s="1"/>
  <c r="T292" i="2"/>
  <c r="T209" i="2" s="1"/>
  <c r="T421" i="2"/>
  <c r="T420" i="2" s="1"/>
  <c r="R421" i="2"/>
  <c r="R420" i="2" s="1"/>
  <c r="P209" i="2"/>
  <c r="R113" i="2"/>
  <c r="BK113" i="2"/>
  <c r="BK209" i="2"/>
  <c r="J209" i="2" s="1"/>
  <c r="J70" i="2" s="1"/>
  <c r="R209" i="2"/>
  <c r="T113" i="2"/>
  <c r="P113" i="2"/>
  <c r="P112" i="2"/>
  <c r="AU55" i="1" s="1"/>
  <c r="AU54" i="1" s="1"/>
  <c r="J210" i="2"/>
  <c r="J71" i="2"/>
  <c r="BK420" i="2"/>
  <c r="J420" i="2" s="1"/>
  <c r="J84" i="2" s="1"/>
  <c r="BK184" i="2"/>
  <c r="J184" i="2"/>
  <c r="J65" i="2" s="1"/>
  <c r="J114" i="2"/>
  <c r="J61" i="2"/>
  <c r="W30" i="1"/>
  <c r="AX54" i="1"/>
  <c r="J33" i="2"/>
  <c r="AV55" i="1" s="1"/>
  <c r="AT55" i="1" s="1"/>
  <c r="F33" i="2"/>
  <c r="AZ55" i="1" s="1"/>
  <c r="AZ54" i="1" s="1"/>
  <c r="AV54" i="1" s="1"/>
  <c r="AK29" i="1" s="1"/>
  <c r="AY54" i="1"/>
  <c r="T112" i="2" l="1"/>
  <c r="R112" i="2"/>
  <c r="BK112" i="2"/>
  <c r="J112" i="2" s="1"/>
  <c r="J59" i="2" s="1"/>
  <c r="J113" i="2"/>
  <c r="J60" i="2" s="1"/>
  <c r="W29" i="1"/>
  <c r="AT54" i="1"/>
  <c r="J30" i="2" l="1"/>
  <c r="AG55" i="1"/>
  <c r="AG54" i="1" s="1"/>
  <c r="AK26" i="1" s="1"/>
  <c r="AK35" i="1" s="1"/>
  <c r="AN54" i="1" l="1"/>
  <c r="J39" i="2"/>
  <c r="AN55" i="1"/>
</calcChain>
</file>

<file path=xl/sharedStrings.xml><?xml version="1.0" encoding="utf-8"?>
<sst xmlns="http://schemas.openxmlformats.org/spreadsheetml/2006/main" count="4229" uniqueCount="1156">
  <si>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</si>
  <si>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</si>
  <si>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</si>
  <si>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</si>
  <si>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</si>
  <si>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</si>
  <si>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</si>
  <si>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</si>
  <si>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</si>
  <si>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</si>
  <si>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</si>
  <si>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</si>
  <si>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</si>
  <si>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</si>
  <si>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</si>
  <si>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</si>
  <si>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</si>
  <si>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</si>
  <si>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</si>
  <si>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</si>
  <si>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</si>
  <si>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</si>
  <si>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</si>
  <si>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</si>
  <si>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</si>
  <si>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</si>
  <si>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</si>
  <si>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</si>
  <si>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</si>
  <si>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</si>
  <si>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</si>
  <si>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</si>
  <si>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</si>
  <si>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</si>
  <si>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</si>
  <si>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</si>
  <si>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</si>
  <si>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</si>
  <si>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</si>
  <si>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</si>
  <si>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</si>
  <si>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</si>
  <si>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</si>
  <si>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</si>
  <si>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</si>
  <si>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</si>
  <si>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</si>
  <si>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</si>
  <si>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</si>
  <si>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</si>
  <si>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</si>
  <si>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</si>
  <si>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</si>
  <si>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</si>
  <si>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</si>
  <si>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</si>
  <si>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</si>
  <si>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</si>
  <si>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</si>
  <si>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</si>
  <si>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</si>
  <si>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</si>
  <si>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</si>
  <si>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</si>
  <si>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</si>
  <si>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</si>
  <si>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</si>
  <si>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</si>
  <si>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</si>
  <si>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</si>
  <si>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</si>
  <si>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</si>
  <si>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</si>
  <si>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</si>
  <si>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12. prostor - Označení 207</t>
  </si>
  <si>
    <t>STA</t>
  </si>
  <si>
    <t>1</t>
  </si>
  <si>
    <t>{c68c4405-373a-4c46-becf-8d6c79c01da7}</t>
  </si>
  <si>
    <t>2</t>
  </si>
  <si>
    <t>obklad</t>
  </si>
  <si>
    <t>Plocha ker. obkladu</t>
  </si>
  <si>
    <t>m2</t>
  </si>
  <si>
    <t>27,787</t>
  </si>
  <si>
    <t>3</t>
  </si>
  <si>
    <t>F011</t>
  </si>
  <si>
    <t>Plochy místností - dlažba, vč. prostoru mezi dveřmi</t>
  </si>
  <si>
    <t>4,93</t>
  </si>
  <si>
    <t>KRYCÍ LIST SOUPISU PRACÍ</t>
  </si>
  <si>
    <t>Obklad01</t>
  </si>
  <si>
    <t>Keramický obklad 1 NP, obvod</t>
  </si>
  <si>
    <t>bm</t>
  </si>
  <si>
    <t>14,89</t>
  </si>
  <si>
    <t>předstěny_SDK</t>
  </si>
  <si>
    <t xml:space="preserve">Plocha SDK předstěn </t>
  </si>
  <si>
    <t>2,181</t>
  </si>
  <si>
    <t>Objekt:</t>
  </si>
  <si>
    <t>12 - 12. prostor - Označení 207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</si>
  <si>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</si>
  <si>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</si>
  <si>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</si>
  <si>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</si>
  <si>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</si>
  <si>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</si>
  <si>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</si>
  <si>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</si>
  <si>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</si>
  <si>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</si>
  <si>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</si>
  <si>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</si>
  <si>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</si>
  <si>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</si>
  <si>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</si>
  <si>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</si>
  <si>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</si>
  <si>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</si>
  <si>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</si>
  <si>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</si>
  <si>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</si>
  <si>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</si>
  <si>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</si>
  <si>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</si>
  <si>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</si>
  <si>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</si>
  <si>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</si>
  <si>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</si>
  <si>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</si>
  <si>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</si>
  <si>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</si>
  <si>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</si>
  <si>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</si>
  <si>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</si>
  <si>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</si>
  <si>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</si>
  <si>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</si>
  <si>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</si>
  <si>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</si>
  <si>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</si>
  <si>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</si>
  <si>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</si>
  <si>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</si>
  <si>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</si>
  <si>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</si>
  <si>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</si>
  <si>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</si>
  <si>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</si>
  <si>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</si>
  <si>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</si>
  <si>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</si>
  <si>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</si>
  <si>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</si>
  <si>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</si>
  <si>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</si>
  <si>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</si>
  <si>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</si>
  <si>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</si>
  <si>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</si>
  <si>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</si>
  <si>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</si>
  <si>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</si>
  <si>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</si>
  <si>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</si>
  <si>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</si>
  <si>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</si>
  <si>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</si>
  <si>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</si>
  <si>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</si>
  <si>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</si>
  <si>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</si>
  <si>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4,93*2 'Přepočtené koeficientem množství</t>
  </si>
  <si>
    <t>964</t>
  </si>
  <si>
    <t>Otvorové výplně, ostatní</t>
  </si>
  <si>
    <t>751398822</t>
  </si>
  <si>
    <t>Demontáž ostatních zařízení větrací mřížky stěnové, průřezu přes 0,040 do 0,100 m2</t>
  </si>
  <si>
    <t>kus</t>
  </si>
  <si>
    <t>737670761</t>
  </si>
  <si>
    <t>https://podminky.urs.cz/item/CS_URS_2025_01/751398822</t>
  </si>
  <si>
    <t>5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</si>
  <si>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</si>
  <si>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</si>
  <si>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</si>
  <si>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</si>
  <si>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</si>
  <si>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6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</si>
  <si>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</si>
  <si>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</si>
  <si>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</si>
  <si>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</si>
  <si>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</si>
  <si>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7</t>
  </si>
  <si>
    <t>725210821</t>
  </si>
  <si>
    <t>Demontáž umyvadel bez výtokových armatur umyvadel</t>
  </si>
  <si>
    <t>-1151122766</t>
  </si>
  <si>
    <t>https://podminky.urs.cz/item/CS_URS_2025_01/725210821</t>
  </si>
  <si>
    <t>8</t>
  </si>
  <si>
    <t>725820801</t>
  </si>
  <si>
    <t>Demontáž baterií nástěnných do G 3/4</t>
  </si>
  <si>
    <t>299853512</t>
  </si>
  <si>
    <t>https://podminky.urs.cz/item/CS_URS_2025_01/725820801</t>
  </si>
  <si>
    <t>9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</si>
  <si>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</si>
  <si>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</si>
  <si>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</si>
  <si>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</si>
  <si>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</si>
  <si>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"voda"2*2,745+0,87/2+(0,87+0,125+0,875/2)</t>
  </si>
  <si>
    <t>"kanalizace"2,745</t>
  </si>
  <si>
    <t>Součet</t>
  </si>
  <si>
    <t>10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</si>
  <si>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</si>
  <si>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</si>
  <si>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</si>
  <si>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</si>
  <si>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"kanalizace"0,87/2+(0,87+0,125+0,875/2)</t>
  </si>
  <si>
    <t>11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</si>
  <si>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</si>
  <si>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</si>
  <si>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</si>
  <si>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</si>
  <si>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</si>
  <si>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</si>
  <si>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</si>
  <si>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</si>
  <si>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13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</si>
  <si>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</si>
  <si>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</si>
  <si>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</si>
  <si>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</si>
  <si>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14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</si>
  <si>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</si>
  <si>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</si>
  <si>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</si>
  <si>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</si>
  <si>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15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</si>
  <si>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</si>
  <si>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</si>
  <si>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</si>
  <si>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</si>
  <si>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</si>
  <si>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</si>
  <si>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</si>
  <si>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</si>
  <si>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</si>
  <si>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</si>
  <si>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17</t>
  </si>
  <si>
    <t>767581802</t>
  </si>
  <si>
    <t>Demontáž podhledů lamel</t>
  </si>
  <si>
    <t>-661767024</t>
  </si>
  <si>
    <t>https://podminky.urs.cz/item/CS_URS_2025_01/767581802</t>
  </si>
  <si>
    <t>18</t>
  </si>
  <si>
    <t>767582800</t>
  </si>
  <si>
    <t>Demontáž podhledů roštů</t>
  </si>
  <si>
    <t>-1798316954</t>
  </si>
  <si>
    <t>https://podminky.urs.cz/item/CS_URS_2025_01/767582800</t>
  </si>
  <si>
    <t>19</t>
  </si>
  <si>
    <t>781471810</t>
  </si>
  <si>
    <t>Demontáž obkladů z dlaždic keramických kladených do malty</t>
  </si>
  <si>
    <t>1576904741</t>
  </si>
  <si>
    <t>https://podminky.urs.cz/item/CS_URS_2025_01/781471810</t>
  </si>
  <si>
    <t>Obklad</t>
  </si>
  <si>
    <t>20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</si>
  <si>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</si>
  <si>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</si>
  <si>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</si>
  <si>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</si>
  <si>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"elektro"10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</si>
  <si>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</si>
  <si>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</si>
  <si>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</si>
  <si>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</si>
  <si>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997</t>
  </si>
  <si>
    <t>Přesun sutě</t>
  </si>
  <si>
    <t>22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</si>
  <si>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</si>
  <si>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</si>
  <si>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</si>
  <si>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</si>
  <si>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</si>
  <si>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</si>
  <si>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</si>
  <si>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</si>
  <si>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</si>
  <si>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</si>
  <si>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24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</si>
  <si>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</si>
  <si>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</si>
  <si>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</si>
  <si>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</si>
  <si>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2,738*24 'Přepočtené koeficientem množství</t>
  </si>
  <si>
    <t>25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</si>
  <si>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</si>
  <si>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</si>
  <si>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</si>
  <si>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</si>
  <si>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</si>
  <si>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</si>
  <si>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</si>
  <si>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26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</si>
  <si>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</si>
  <si>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</si>
  <si>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</si>
  <si>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</si>
  <si>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"ZTI"(3*2,745+0,87/2+(0,87+0,125+0,875/2))*0,07</t>
  </si>
  <si>
    <t>"elektro"0,03*10</t>
  </si>
  <si>
    <t>27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</si>
  <si>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</si>
  <si>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</si>
  <si>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</si>
  <si>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</si>
  <si>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</si>
  <si>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</si>
  <si>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</si>
  <si>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28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</si>
  <si>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</si>
  <si>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</si>
  <si>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</si>
  <si>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</si>
  <si>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</si>
  <si>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</si>
  <si>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</si>
  <si>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29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</si>
  <si>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</si>
  <si>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</si>
  <si>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</si>
  <si>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</si>
  <si>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</si>
  <si>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</si>
  <si>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30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</si>
  <si>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</si>
  <si>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</si>
  <si>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</si>
  <si>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</si>
  <si>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</si>
  <si>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</si>
  <si>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</si>
  <si>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</si>
  <si>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31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</si>
  <si>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</si>
  <si>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</si>
  <si>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</si>
  <si>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</si>
  <si>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32</t>
  </si>
  <si>
    <t>721174043</t>
  </si>
  <si>
    <t>Potrubí z trub polypropylenových připojovací DN 50</t>
  </si>
  <si>
    <t>2076422666</t>
  </si>
  <si>
    <t>https://podminky.urs.cz/item/CS_URS_2025_01/721174043</t>
  </si>
  <si>
    <t>33</t>
  </si>
  <si>
    <t>721174045</t>
  </si>
  <si>
    <t>Potrubí z trub polypropylenových připojovací DN 110</t>
  </si>
  <si>
    <t>533079702</t>
  </si>
  <si>
    <t>https://podminky.urs.cz/item/CS_URS_2025_01/721174045</t>
  </si>
  <si>
    <t>0,87/2+(0,87+0,125+0,875/2)</t>
  </si>
  <si>
    <t>34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</si>
  <si>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</si>
  <si>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</si>
  <si>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</si>
  <si>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</si>
  <si>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35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</si>
  <si>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</si>
  <si>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</si>
  <si>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</si>
  <si>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</si>
  <si>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36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</si>
  <si>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</si>
  <si>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</si>
  <si>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</si>
  <si>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</si>
  <si>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</si>
  <si>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</si>
  <si>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</si>
  <si>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37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</si>
  <si>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</si>
  <si>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</si>
  <si>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</si>
  <si>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</si>
  <si>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38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</si>
  <si>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</si>
  <si>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</si>
  <si>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</si>
  <si>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</si>
  <si>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39</t>
  </si>
  <si>
    <t>722220111</t>
  </si>
  <si>
    <t>Armatury s jedním závitem nástěnky pro výtokový ventil G 1/2"</t>
  </si>
  <si>
    <t>725396508</t>
  </si>
  <si>
    <t>https://podminky.urs.cz/item/CS_URS_2025_01/722220111</t>
  </si>
  <si>
    <t>40</t>
  </si>
  <si>
    <t>722220121</t>
  </si>
  <si>
    <t>Armatury s jedním závitem nástěnky pro baterii G 1/2"</t>
  </si>
  <si>
    <t>pár</t>
  </si>
  <si>
    <t>-423236634</t>
  </si>
  <si>
    <t>https://podminky.urs.cz/item/CS_URS_2025_01/722220121</t>
  </si>
  <si>
    <t>41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</si>
  <si>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</si>
  <si>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</si>
  <si>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</si>
  <si>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</si>
  <si>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42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</si>
  <si>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</si>
  <si>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</si>
  <si>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</si>
  <si>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</si>
  <si>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43</t>
  </si>
  <si>
    <t>K005</t>
  </si>
  <si>
    <t>D+M napojení na stávající rozvod ve stupačce - vodovod</t>
  </si>
  <si>
    <t>1477908529</t>
  </si>
  <si>
    <t>44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</si>
  <si>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</si>
  <si>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</si>
  <si>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</si>
  <si>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</si>
  <si>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</si>
  <si>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</si>
  <si>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45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</si>
  <si>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</si>
  <si>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</si>
  <si>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</si>
  <si>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</si>
  <si>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46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</si>
  <si>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</si>
  <si>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</si>
  <si>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</si>
  <si>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</si>
  <si>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47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</si>
  <si>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</si>
  <si>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</si>
  <si>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</si>
  <si>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</si>
  <si>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48</t>
  </si>
  <si>
    <t>M</t>
  </si>
  <si>
    <t>55431097</t>
  </si>
  <si>
    <t>dávkovač tekutého mýdla 1,2L, nerez</t>
  </si>
  <si>
    <t>-1358423371</t>
  </si>
  <si>
    <t>49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</si>
  <si>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</si>
  <si>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</si>
  <si>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</si>
  <si>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</si>
  <si>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50</t>
  </si>
  <si>
    <t>55431091</t>
  </si>
  <si>
    <t>zásobník toaletních papírů nerez D 220mm</t>
  </si>
  <si>
    <t>-1528758618</t>
  </si>
  <si>
    <t>51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</si>
  <si>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</si>
  <si>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</si>
  <si>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</si>
  <si>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</si>
  <si>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52</t>
  </si>
  <si>
    <t>55431084</t>
  </si>
  <si>
    <t>zásobník papírových ručníků skládaných nerezové provedení</t>
  </si>
  <si>
    <t>-1098777665</t>
  </si>
  <si>
    <t>53</t>
  </si>
  <si>
    <t>725291664</t>
  </si>
  <si>
    <t>Montáž doplňků zařízení koupelen a záchodů štětky závěsné</t>
  </si>
  <si>
    <t>-1939095564</t>
  </si>
  <si>
    <t>https://podminky.urs.cz/item/CS_URS_2025_01/725291664</t>
  </si>
  <si>
    <t>54</t>
  </si>
  <si>
    <t>55779013</t>
  </si>
  <si>
    <t>štětka na WC závěsná nebo na podlahu kartáč nylon nerezové záchytné pouzdro mat</t>
  </si>
  <si>
    <t>-212465938</t>
  </si>
  <si>
    <t>55</t>
  </si>
  <si>
    <t>725291667</t>
  </si>
  <si>
    <t>Montáž doplňků zařízení koupelen a záchodů piktogramu</t>
  </si>
  <si>
    <t>-615275305</t>
  </si>
  <si>
    <t>https://podminky.urs.cz/item/CS_URS_2025_01/725291667</t>
  </si>
  <si>
    <t>56</t>
  </si>
  <si>
    <t>73558009</t>
  </si>
  <si>
    <t>piktogram 120x120 nalepovací různé symboly matný nerez</t>
  </si>
  <si>
    <t>-430373810</t>
  </si>
  <si>
    <t>57</t>
  </si>
  <si>
    <t>725829121</t>
  </si>
  <si>
    <t>Baterie umyvadlové montáž ostatních typů nástěnných pákových nebo klasických</t>
  </si>
  <si>
    <t>988399550</t>
  </si>
  <si>
    <t>https://podminky.urs.cz/item/CS_URS_2025_01/725829121</t>
  </si>
  <si>
    <t>58</t>
  </si>
  <si>
    <t>55144048</t>
  </si>
  <si>
    <t>baterie umyvadlová páková</t>
  </si>
  <si>
    <t>1045816024</t>
  </si>
  <si>
    <t>59</t>
  </si>
  <si>
    <t>K001</t>
  </si>
  <si>
    <t>Montáž závěsného koše, nerezového</t>
  </si>
  <si>
    <t>-314686551</t>
  </si>
  <si>
    <t>60</t>
  </si>
  <si>
    <t>55431082R2</t>
  </si>
  <si>
    <t xml:space="preserve">koš odpadkový závěsný nerezový 5 l </t>
  </si>
  <si>
    <t>798219169</t>
  </si>
  <si>
    <t>61</t>
  </si>
  <si>
    <t>K006</t>
  </si>
  <si>
    <t>D+M zrcadlo nad umyvadlo dle specifikace</t>
  </si>
  <si>
    <t>kpl</t>
  </si>
  <si>
    <t>1782459107</t>
  </si>
  <si>
    <t>62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</si>
  <si>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</si>
  <si>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</si>
  <si>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</si>
  <si>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</si>
  <si>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</si>
  <si>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</si>
  <si>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63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</si>
  <si>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</si>
  <si>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</si>
  <si>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</si>
  <si>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</si>
  <si>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64</t>
  </si>
  <si>
    <t>55281706</t>
  </si>
  <si>
    <t>montážní prvek pro závěsné WC do lehkých stěn s kovovou konstrukcí ovládání zepředu stavební v 1120mm</t>
  </si>
  <si>
    <t>-1746136985</t>
  </si>
  <si>
    <t>65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</si>
  <si>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</si>
  <si>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</si>
  <si>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</si>
  <si>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</si>
  <si>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66</t>
  </si>
  <si>
    <t>55281792</t>
  </si>
  <si>
    <t>tlačítko pro ovládání WC zepředu, chrom, Stop splachování, 246x164mm</t>
  </si>
  <si>
    <t>-2058274632</t>
  </si>
  <si>
    <t>67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</si>
  <si>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</si>
  <si>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</si>
  <si>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</si>
  <si>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</si>
  <si>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</si>
  <si>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</si>
  <si>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68</t>
  </si>
  <si>
    <t>751398022</t>
  </si>
  <si>
    <t>Montáž ostatních zařízení větrací mřížky stěnové, průřezu přes 0,04 do 0,100 m2</t>
  </si>
  <si>
    <t>-483873332</t>
  </si>
  <si>
    <t>https://podminky.urs.cz/item/CS_URS_2025_01/751398022</t>
  </si>
  <si>
    <t>69</t>
  </si>
  <si>
    <t>42972306</t>
  </si>
  <si>
    <t>mřížka stěnová otevřená jednořadá kovová úhel lamel 0° 400x200mm</t>
  </si>
  <si>
    <t>112322236</t>
  </si>
  <si>
    <t>70</t>
  </si>
  <si>
    <t>-1835557700</t>
  </si>
  <si>
    <t>71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</si>
  <si>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</si>
  <si>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</si>
  <si>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</si>
  <si>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</si>
  <si>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72</t>
  </si>
  <si>
    <t>42972567</t>
  </si>
  <si>
    <t>mřížka větrací plastová na kruhové potrubí D 200mm</t>
  </si>
  <si>
    <t>-1774132962</t>
  </si>
  <si>
    <t>763</t>
  </si>
  <si>
    <t>Konstrukce suché výstavby</t>
  </si>
  <si>
    <t>73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</si>
  <si>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</si>
  <si>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</si>
  <si>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</si>
  <si>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</si>
  <si>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</si>
  <si>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</si>
  <si>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74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</si>
  <si>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</si>
  <si>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</si>
  <si>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</si>
  <si>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</si>
  <si>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75</t>
  </si>
  <si>
    <t>63126363</t>
  </si>
  <si>
    <t>panel akustický hygienický povrch skelná tkanina odolná proti mikroorganismům hrana zatřená rovná αw=0,80 viditelný rastr š 24mm bílý tl 20mm</t>
  </si>
  <si>
    <t>544467238</t>
  </si>
  <si>
    <t>4,93*1,05 'Přepočtené koeficientem množství</t>
  </si>
  <si>
    <t>76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</si>
  <si>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</si>
  <si>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</si>
  <si>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</si>
  <si>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</si>
  <si>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</si>
  <si>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77</t>
  </si>
  <si>
    <t>59036253</t>
  </si>
  <si>
    <t>lišta obvodová rastru nosného pro kazetové minerální podhledy Pz lakovaná v 22mm</t>
  </si>
  <si>
    <t>960650513</t>
  </si>
  <si>
    <t>14,89*1,05 'Přepočtené koeficientem množství</t>
  </si>
  <si>
    <t>763-21</t>
  </si>
  <si>
    <t>Předstěny</t>
  </si>
  <si>
    <t>78</t>
  </si>
  <si>
    <t>763164525</t>
  </si>
  <si>
    <t>Obklad konstrukcí sádrokartonovými deskami včetně ochranných úhelníků ve tvaru L rozvinuté šíře do 0,4 m, opláštěný deskou protipožární impregnovanou DFH2, tl. 12,5 mm</t>
  </si>
  <si>
    <t>-1817057435</t>
  </si>
  <si>
    <t>https://podminky.urs.cz/item/CS_URS_2025_01/763164525</t>
  </si>
  <si>
    <t>79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</si>
  <si>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</si>
  <si>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</si>
  <si>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</si>
  <si>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</si>
  <si>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80</t>
  </si>
  <si>
    <t>763121445</t>
  </si>
  <si>
    <t>Stěna předsazená ze sádrokartonových desek s nosnou konstrukcí z ocelových profilů CW, UW jednoduše opláštěná deskou protipožární impregnovanou DFH2 tl. 15 mm s izolací, EI 30, stěna tl. 65 mm, profil 50</t>
  </si>
  <si>
    <t>559375439</t>
  </si>
  <si>
    <t>https://podminky.urs.cz/item/CS_URS_2025_01/763121445</t>
  </si>
  <si>
    <t>"šachta"2,341*(0,435+0,71)</t>
  </si>
  <si>
    <t>81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</si>
  <si>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</si>
  <si>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</si>
  <si>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</si>
  <si>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</si>
  <si>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</si>
  <si>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</si>
  <si>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82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</si>
  <si>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</si>
  <si>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</si>
  <si>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</si>
  <si>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</si>
  <si>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83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</si>
  <si>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</si>
  <si>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</si>
  <si>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</si>
  <si>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</si>
  <si>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84</t>
  </si>
  <si>
    <t>61162072</t>
  </si>
  <si>
    <t>dveře jednokřídlé voštinové povrch laminátový plné 600x1970-2100mm</t>
  </si>
  <si>
    <t>40584782</t>
  </si>
  <si>
    <t>85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</si>
  <si>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</si>
  <si>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</si>
  <si>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</si>
  <si>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</si>
  <si>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86</t>
  </si>
  <si>
    <t>54924004</t>
  </si>
  <si>
    <t>zámek zadlabací 190/140/20 L cylinder</t>
  </si>
  <si>
    <t>-1362501966</t>
  </si>
  <si>
    <t>87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</si>
  <si>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</si>
  <si>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</si>
  <si>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</si>
  <si>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</si>
  <si>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88</t>
  </si>
  <si>
    <t>54914128</t>
  </si>
  <si>
    <t>dveřní kování interiérové rozetové spodní pro WC</t>
  </si>
  <si>
    <t>424354245</t>
  </si>
  <si>
    <t>771</t>
  </si>
  <si>
    <t>Podlahy z dlaždic</t>
  </si>
  <si>
    <t>89</t>
  </si>
  <si>
    <t>771111011</t>
  </si>
  <si>
    <t>Příprava podkladu před provedením dlažby vysátí podlah</t>
  </si>
  <si>
    <t>-1002524901</t>
  </si>
  <si>
    <t>https://podminky.urs.cz/item/CS_URS_2025_01/771111011</t>
  </si>
  <si>
    <t>90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</si>
  <si>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</si>
  <si>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</si>
  <si>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</si>
  <si>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</si>
  <si>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91</t>
  </si>
  <si>
    <t>59761177</t>
  </si>
  <si>
    <t>dlažba keramická nemrazuvzdorná R9 povrch hladký/matný tl do 10mm přes 4 do 6ks/m2</t>
  </si>
  <si>
    <t>924173777</t>
  </si>
  <si>
    <t>4,93*1,1 'Přepočtené koeficientem množství</t>
  </si>
  <si>
    <t>92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</si>
  <si>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</si>
  <si>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</si>
  <si>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</si>
  <si>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</si>
  <si>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93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</si>
  <si>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</si>
  <si>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</si>
  <si>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</si>
  <si>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</si>
  <si>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</si>
  <si>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</si>
  <si>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</si>
  <si>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</si>
  <si>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</si>
  <si>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95</t>
  </si>
  <si>
    <t>59054100</t>
  </si>
  <si>
    <t>profil přechodový Al s pohyblivým ramenem 8x20mm</t>
  </si>
  <si>
    <t>1569274919</t>
  </si>
  <si>
    <t>0,6*1,1 'Přepočtené koeficientem množství</t>
  </si>
  <si>
    <t>96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</si>
  <si>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</si>
  <si>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</si>
  <si>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</si>
  <si>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</si>
  <si>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</si>
  <si>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</si>
  <si>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97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</si>
  <si>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</si>
  <si>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</si>
  <si>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</si>
  <si>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</si>
  <si>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98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</si>
  <si>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</si>
  <si>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</si>
  <si>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</si>
  <si>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</si>
  <si>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</si>
  <si>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99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</si>
  <si>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</si>
  <si>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</si>
  <si>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</si>
  <si>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</si>
  <si>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</si>
  <si>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</si>
  <si>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7,164*1,5 'Přepočtené koeficientem množství</t>
  </si>
  <si>
    <t>100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</si>
  <si>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</si>
  <si>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</si>
  <si>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</si>
  <si>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</si>
  <si>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101</t>
  </si>
  <si>
    <t>28355022</t>
  </si>
  <si>
    <t>páska pružná těsnící hydroizolační š do 125mm</t>
  </si>
  <si>
    <t>-313286519</t>
  </si>
  <si>
    <t>Poznámka k položce:_x000D_
Pás pogumovaný</t>
  </si>
  <si>
    <t>14,89*1,1 'Přepočtené koeficientem množství</t>
  </si>
  <si>
    <t>781</t>
  </si>
  <si>
    <t>Dokončovací práce - obklady</t>
  </si>
  <si>
    <t>102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</si>
  <si>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</si>
  <si>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</si>
  <si>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</si>
  <si>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</si>
  <si>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103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</si>
  <si>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</si>
  <si>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</si>
  <si>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</si>
  <si>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</si>
  <si>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104</t>
  </si>
  <si>
    <t>59761707</t>
  </si>
  <si>
    <t>obklad keramický nemrazuvzdorný povrch hladký/lesklý tl do 10mm přes 4 do 6ks/m2</t>
  </si>
  <si>
    <t>-375147238</t>
  </si>
  <si>
    <t>27,787*1,1 'Přepočtené koeficientem množství</t>
  </si>
  <si>
    <t>105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</si>
  <si>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</si>
  <si>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</si>
  <si>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</si>
  <si>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</si>
  <si>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106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</si>
  <si>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</si>
  <si>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</si>
  <si>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</si>
  <si>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</si>
  <si>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rohy"2,341</t>
  </si>
  <si>
    <t>"přizdívky nad WC"0,875+0,87</t>
  </si>
  <si>
    <t>107</t>
  </si>
  <si>
    <t>59054132</t>
  </si>
  <si>
    <t>profil ukončovací pro vnější hrany obkladů hliník leskle eloxovaný chromem 8x2500mm</t>
  </si>
  <si>
    <t>-332123119</t>
  </si>
  <si>
    <t>4,086*1,1 'Přepočtené koeficientem množství</t>
  </si>
  <si>
    <t>108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</si>
  <si>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</si>
  <si>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</si>
  <si>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</si>
  <si>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</si>
  <si>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kouty"2,341*13</t>
  </si>
  <si>
    <t>109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</si>
  <si>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</si>
  <si>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</si>
  <si>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</si>
  <si>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</si>
  <si>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</si>
  <si>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"elektro"4*3</t>
  </si>
  <si>
    <t>110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</si>
  <si>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</si>
  <si>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</si>
  <si>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</si>
  <si>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</si>
  <si>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</si>
  <si>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111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</si>
  <si>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</si>
  <si>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</si>
  <si>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</si>
  <si>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</si>
  <si>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</si>
  <si>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112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</si>
  <si>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</si>
  <si>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</si>
  <si>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</si>
  <si>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</si>
  <si>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nádržky"0,875+0,87</t>
  </si>
  <si>
    <t>113</t>
  </si>
  <si>
    <t>887815058</t>
  </si>
  <si>
    <t>1,745*0,3 'Přepočtené koeficientem množství</t>
  </si>
  <si>
    <t>114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</si>
  <si>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</si>
  <si>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</si>
  <si>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</si>
  <si>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</si>
  <si>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</si>
  <si>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</si>
  <si>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115</t>
  </si>
  <si>
    <t>783306801</t>
  </si>
  <si>
    <t>Odstranění nátěrů ze zámečnických konstrukcí obroušením</t>
  </si>
  <si>
    <t>1572284042</t>
  </si>
  <si>
    <t>https://podminky.urs.cz/item/CS_URS_2025_01/783306801</t>
  </si>
  <si>
    <t>3*0,25*(0,7+2*2,02)</t>
  </si>
  <si>
    <t>116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</si>
  <si>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</si>
  <si>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</si>
  <si>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</si>
  <si>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</si>
  <si>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117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</si>
  <si>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</si>
  <si>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</si>
  <si>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</si>
  <si>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</si>
  <si>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118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</si>
  <si>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</si>
  <si>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</si>
  <si>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</si>
  <si>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</si>
  <si>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</si>
  <si>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</si>
  <si>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</si>
  <si>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119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</si>
  <si>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</si>
  <si>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</si>
  <si>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</si>
  <si>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</si>
  <si>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120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</si>
  <si>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</si>
  <si>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</si>
  <si>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</si>
  <si>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</si>
  <si>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</si>
  <si>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</si>
  <si>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121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</si>
  <si>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</si>
  <si>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</si>
  <si>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</si>
  <si>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</si>
  <si>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122</t>
  </si>
  <si>
    <t>34571521</t>
  </si>
  <si>
    <t>krabice pod omítku PVC odbočná kruhová D 70mm s víčkem a svorkovnicí</t>
  </si>
  <si>
    <t>1754990767</t>
  </si>
  <si>
    <t>123</t>
  </si>
  <si>
    <t>741112061</t>
  </si>
  <si>
    <t>Montáž krabice přístrojová zapuštěná plastová kruhová</t>
  </si>
  <si>
    <t>325255391</t>
  </si>
  <si>
    <t>https://podminky.urs.cz/item/CS_URS_2025_01/741112061</t>
  </si>
  <si>
    <t>124</t>
  </si>
  <si>
    <t>34571450</t>
  </si>
  <si>
    <t>krabice pod omítku PVC přístrojová kruhová D 70mm</t>
  </si>
  <si>
    <t>1533198490</t>
  </si>
  <si>
    <t>211</t>
  </si>
  <si>
    <t>Zásuvky</t>
  </si>
  <si>
    <t>125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</si>
  <si>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</si>
  <si>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</si>
  <si>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</si>
  <si>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</si>
  <si>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126</t>
  </si>
  <si>
    <t>34539059</t>
  </si>
  <si>
    <t>rámeček jednonásobný</t>
  </si>
  <si>
    <t>1142090288</t>
  </si>
  <si>
    <t>127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</si>
  <si>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</si>
  <si>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</si>
  <si>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</si>
  <si>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</si>
  <si>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</si>
  <si>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128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</si>
  <si>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</si>
  <si>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</si>
  <si>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</si>
  <si>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</si>
  <si>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129</t>
  </si>
  <si>
    <t>34539010</t>
  </si>
  <si>
    <t>přístroj spínače jednopólového, řazení 1, 1So bezšroubové svorky</t>
  </si>
  <si>
    <t>-683354356</t>
  </si>
  <si>
    <t>130</t>
  </si>
  <si>
    <t>34539049</t>
  </si>
  <si>
    <t>kryt spínače jednoduchý</t>
  </si>
  <si>
    <t>-1212040414</t>
  </si>
  <si>
    <t>131</t>
  </si>
  <si>
    <t>34539059.1</t>
  </si>
  <si>
    <t>-269562847</t>
  </si>
  <si>
    <t>213</t>
  </si>
  <si>
    <t>Vodiče</t>
  </si>
  <si>
    <t>132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</si>
  <si>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</si>
  <si>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</si>
  <si>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</si>
  <si>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</si>
  <si>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133</t>
  </si>
  <si>
    <t>34111030</t>
  </si>
  <si>
    <t>kabel instalační jádro Cu plné izolace PVC plášť PVC 450/750V (CYKY) 3x1,5mm2</t>
  </si>
  <si>
    <t>-1548736427</t>
  </si>
  <si>
    <t>8*1,15 'Přepočtené koeficientem množství</t>
  </si>
  <si>
    <t>134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</si>
  <si>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</si>
  <si>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</si>
  <si>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</si>
  <si>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</si>
  <si>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135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</si>
  <si>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</si>
  <si>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</si>
  <si>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</si>
  <si>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</si>
  <si>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136</t>
  </si>
  <si>
    <t>K007</t>
  </si>
  <si>
    <t xml:space="preserve">Napojení na stávající rozvod </t>
  </si>
  <si>
    <t>-714331054</t>
  </si>
  <si>
    <t>216</t>
  </si>
  <si>
    <t>Osvětlení</t>
  </si>
  <si>
    <t>137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</si>
  <si>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</si>
  <si>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</si>
  <si>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</si>
  <si>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</si>
  <si>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138</t>
  </si>
  <si>
    <t>34513187</t>
  </si>
  <si>
    <t>objímka žárovky E27 svorcová 13x1 keramická 1332-857 s kovovým kroužkem</t>
  </si>
  <si>
    <t>807262816</t>
  </si>
  <si>
    <t>139</t>
  </si>
  <si>
    <t>34711210</t>
  </si>
  <si>
    <t>žárovka čirá E27/42W</t>
  </si>
  <si>
    <t>-59704954</t>
  </si>
  <si>
    <t>140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</si>
  <si>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</si>
  <si>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</si>
  <si>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</si>
  <si>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</si>
  <si>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141</t>
  </si>
  <si>
    <t>34825004</t>
  </si>
  <si>
    <t>svítidlo interiérové přisazené obdélníkové/čtvercové do 0,09m2 1000-1500lm nad zrcadlo - odolné vlhkosti</t>
  </si>
  <si>
    <t>-72277425</t>
  </si>
  <si>
    <t>HZS</t>
  </si>
  <si>
    <t>Hodinové zúčtovací sazby</t>
  </si>
  <si>
    <t>142</t>
  </si>
  <si>
    <t>HZS1291</t>
  </si>
  <si>
    <t>Hodinové zúčtovací sazby profesí HSV zemní a pomocné práce pomocný stavební dělník</t>
  </si>
  <si>
    <t>hod</t>
  </si>
  <si>
    <t>512</t>
  </si>
  <si>
    <t>1213859425</t>
  </si>
  <si>
    <t>https://podminky.urs.cz/item/CS_URS_2025_01/HZS1291</t>
  </si>
  <si>
    <t>"demontáž drobných kcí a vyklizení"2</t>
  </si>
  <si>
    <t>VRN</t>
  </si>
  <si>
    <t>Vedlejší rozpočtové náklady</t>
  </si>
  <si>
    <t>143</t>
  </si>
  <si>
    <t>K002</t>
  </si>
  <si>
    <t>Zařízení staveniště vč. zabezpečení stavby</t>
  </si>
  <si>
    <t>-363362025</t>
  </si>
  <si>
    <t>144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</si>
  <si>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</si>
  <si>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</si>
  <si>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</si>
  <si>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</si>
  <si>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</si>
  <si>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0,875*1,19+0,87*1,19+1,865*1,455+2*0,7*0,1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</si>
  <si>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</si>
  <si>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</si>
  <si>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</si>
  <si>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</si>
  <si>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</si>
  <si>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</si>
  <si>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</si>
  <si>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</si>
  <si>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</si>
  <si>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</si>
  <si>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</si>
  <si>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</si>
  <si>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2,341*Obklad01</t>
  </si>
  <si>
    <t>"odpočet otvorů"-0,7*2,02*5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</si>
  <si>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</si>
  <si>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</si>
  <si>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</si>
  <si>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</si>
  <si>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(0,875+1,190)*2</t>
  </si>
  <si>
    <t>(0,870+1,190)*2</t>
  </si>
  <si>
    <t>(1,865+1,455)*2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</si>
  <si>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</si>
  <si>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</si>
  <si>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</si>
  <si>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</si>
  <si>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</si>
  <si>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</si>
  <si>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1,25*(0,875+0,87)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</si>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</sst>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12325101" TargetMode="External"/><Relationship Id="rId21" Type="http://schemas.openxmlformats.org/officeDocument/2006/relationships/hyperlink" Target="https://podminky.urs.cz/item/CS_URS_2025_01/974031132" TargetMode="External"/><Relationship Id="rId42" Type="http://schemas.openxmlformats.org/officeDocument/2006/relationships/hyperlink" Target="https://podminky.urs.cz/item/CS_URS_2025_01/722181231" TargetMode="External"/><Relationship Id="rId47" Type="http://schemas.openxmlformats.org/officeDocument/2006/relationships/hyperlink" Target="https://podminky.urs.cz/item/CS_URS_2025_01/725291654" TargetMode="External"/><Relationship Id="rId63" Type="http://schemas.openxmlformats.org/officeDocument/2006/relationships/hyperlink" Target="https://podminky.urs.cz/item/CS_URS_2025_01/763121445" TargetMode="External"/><Relationship Id="rId68" Type="http://schemas.openxmlformats.org/officeDocument/2006/relationships/hyperlink" Target="https://podminky.urs.cz/item/CS_URS_2025_01/766660730" TargetMode="External"/><Relationship Id="rId84" Type="http://schemas.openxmlformats.org/officeDocument/2006/relationships/hyperlink" Target="https://podminky.urs.cz/item/CS_URS_2025_01/781495143" TargetMode="External"/><Relationship Id="rId89" Type="http://schemas.openxmlformats.org/officeDocument/2006/relationships/hyperlink" Target="https://podminky.urs.cz/item/CS_URS_2025_01/783301313" TargetMode="External"/><Relationship Id="rId16" Type="http://schemas.openxmlformats.org/officeDocument/2006/relationships/hyperlink" Target="https://podminky.urs.cz/item/CS_URS_2025_01/977132112" TargetMode="External"/><Relationship Id="rId11" Type="http://schemas.openxmlformats.org/officeDocument/2006/relationships/hyperlink" Target="https://podminky.urs.cz/item/CS_URS_2025_01/741315823" TargetMode="External"/><Relationship Id="rId32" Type="http://schemas.openxmlformats.org/officeDocument/2006/relationships/hyperlink" Target="https://podminky.urs.cz/item/CS_URS_2025_01/721174043" TargetMode="External"/><Relationship Id="rId37" Type="http://schemas.openxmlformats.org/officeDocument/2006/relationships/hyperlink" Target="https://podminky.urs.cz/item/CS_URS_2025_01/722174022" TargetMode="External"/><Relationship Id="rId53" Type="http://schemas.openxmlformats.org/officeDocument/2006/relationships/hyperlink" Target="https://podminky.urs.cz/item/CS_URS_2025_01/726191011" TargetMode="External"/><Relationship Id="rId58" Type="http://schemas.openxmlformats.org/officeDocument/2006/relationships/hyperlink" Target="https://podminky.urs.cz/item/CS_URS_2025_01/998763331" TargetMode="External"/><Relationship Id="rId74" Type="http://schemas.openxmlformats.org/officeDocument/2006/relationships/hyperlink" Target="https://podminky.urs.cz/item/CS_URS_2025_01/998771121" TargetMode="External"/><Relationship Id="rId79" Type="http://schemas.openxmlformats.org/officeDocument/2006/relationships/hyperlink" Target="https://podminky.urs.cz/item/CS_URS_2025_01/781474164" TargetMode="External"/><Relationship Id="rId102" Type="http://schemas.openxmlformats.org/officeDocument/2006/relationships/hyperlink" Target="https://podminky.urs.cz/item/CS_URS_2025_01/HZS1291" TargetMode="External"/><Relationship Id="rId5" Type="http://schemas.openxmlformats.org/officeDocument/2006/relationships/hyperlink" Target="https://podminky.urs.cz/item/CS_URS_2025_01/766691914" TargetMode="External"/><Relationship Id="rId90" Type="http://schemas.openxmlformats.org/officeDocument/2006/relationships/hyperlink" Target="https://podminky.urs.cz/item/CS_URS_2025_01/783324101" TargetMode="External"/><Relationship Id="rId95" Type="http://schemas.openxmlformats.org/officeDocument/2006/relationships/hyperlink" Target="https://podminky.urs.cz/item/CS_URS_2025_01/741112061" TargetMode="External"/><Relationship Id="rId22" Type="http://schemas.openxmlformats.org/officeDocument/2006/relationships/hyperlink" Target="https://podminky.urs.cz/item/CS_URS_2025_01/997013211" TargetMode="External"/><Relationship Id="rId27" Type="http://schemas.openxmlformats.org/officeDocument/2006/relationships/hyperlink" Target="https://podminky.urs.cz/item/CS_URS_2025_01/612325403" TargetMode="External"/><Relationship Id="rId43" Type="http://schemas.openxmlformats.org/officeDocument/2006/relationships/hyperlink" Target="https://podminky.urs.cz/item/CS_URS_2025_01/725112022" TargetMode="External"/><Relationship Id="rId48" Type="http://schemas.openxmlformats.org/officeDocument/2006/relationships/hyperlink" Target="https://podminky.urs.cz/item/CS_URS_2025_01/725291664" TargetMode="External"/><Relationship Id="rId64" Type="http://schemas.openxmlformats.org/officeDocument/2006/relationships/hyperlink" Target="https://podminky.urs.cz/item/CS_URS_2025_01/763121714" TargetMode="External"/><Relationship Id="rId69" Type="http://schemas.openxmlformats.org/officeDocument/2006/relationships/hyperlink" Target="https://podminky.urs.cz/item/CS_URS_2025_01/771111011" TargetMode="External"/><Relationship Id="rId80" Type="http://schemas.openxmlformats.org/officeDocument/2006/relationships/hyperlink" Target="https://podminky.urs.cz/item/CS_URS_2025_01/781472291" TargetMode="External"/><Relationship Id="rId85" Type="http://schemas.openxmlformats.org/officeDocument/2006/relationships/hyperlink" Target="https://podminky.urs.cz/item/CS_URS_2025_01/781495153" TargetMode="External"/><Relationship Id="rId12" Type="http://schemas.openxmlformats.org/officeDocument/2006/relationships/hyperlink" Target="https://podminky.urs.cz/item/CS_URS_2025_01/741313873" TargetMode="External"/><Relationship Id="rId17" Type="http://schemas.openxmlformats.org/officeDocument/2006/relationships/hyperlink" Target="https://podminky.urs.cz/item/CS_URS_2025_01/767581802" TargetMode="External"/><Relationship Id="rId25" Type="http://schemas.openxmlformats.org/officeDocument/2006/relationships/hyperlink" Target="https://podminky.urs.cz/item/CS_URS_2025_01/997013631" TargetMode="External"/><Relationship Id="rId33" Type="http://schemas.openxmlformats.org/officeDocument/2006/relationships/hyperlink" Target="https://podminky.urs.cz/item/CS_URS_2025_01/721174045" TargetMode="External"/><Relationship Id="rId38" Type="http://schemas.openxmlformats.org/officeDocument/2006/relationships/hyperlink" Target="https://podminky.urs.cz/item/CS_URS_2025_01/722220111" TargetMode="External"/><Relationship Id="rId46" Type="http://schemas.openxmlformats.org/officeDocument/2006/relationships/hyperlink" Target="https://podminky.urs.cz/item/CS_URS_2025_01/725291653" TargetMode="External"/><Relationship Id="rId59" Type="http://schemas.openxmlformats.org/officeDocument/2006/relationships/hyperlink" Target="https://podminky.urs.cz/item/CS_URS_2025_01/714121012" TargetMode="External"/><Relationship Id="rId67" Type="http://schemas.openxmlformats.org/officeDocument/2006/relationships/hyperlink" Target="https://podminky.urs.cz/item/CS_URS_2025_01/766660728" TargetMode="External"/><Relationship Id="rId103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1/974031121" TargetMode="External"/><Relationship Id="rId41" Type="http://schemas.openxmlformats.org/officeDocument/2006/relationships/hyperlink" Target="https://podminky.urs.cz/item/CS_URS_2025_01/722290234" TargetMode="External"/><Relationship Id="rId54" Type="http://schemas.openxmlformats.org/officeDocument/2006/relationships/hyperlink" Target="https://podminky.urs.cz/item/CS_URS_2025_01/998726131" TargetMode="External"/><Relationship Id="rId62" Type="http://schemas.openxmlformats.org/officeDocument/2006/relationships/hyperlink" Target="https://podminky.urs.cz/item/CS_URS_2025_01/763121424" TargetMode="External"/><Relationship Id="rId70" Type="http://schemas.openxmlformats.org/officeDocument/2006/relationships/hyperlink" Target="https://podminky.urs.cz/item/CS_URS_2025_01/771574414" TargetMode="External"/><Relationship Id="rId75" Type="http://schemas.openxmlformats.org/officeDocument/2006/relationships/hyperlink" Target="https://podminky.urs.cz/item/CS_URS_2025_01/771591207" TargetMode="External"/><Relationship Id="rId83" Type="http://schemas.openxmlformats.org/officeDocument/2006/relationships/hyperlink" Target="https://podminky.urs.cz/item/CS_URS_2025_01/781495142" TargetMode="External"/><Relationship Id="rId88" Type="http://schemas.openxmlformats.org/officeDocument/2006/relationships/hyperlink" Target="https://podminky.urs.cz/item/CS_URS_2025_01/783306801" TargetMode="External"/><Relationship Id="rId91" Type="http://schemas.openxmlformats.org/officeDocument/2006/relationships/hyperlink" Target="https://podminky.urs.cz/item/CS_URS_2025_01/783327101" TargetMode="External"/><Relationship Id="rId96" Type="http://schemas.openxmlformats.org/officeDocument/2006/relationships/hyperlink" Target="https://podminky.urs.cz/item/CS_URS_2025_01/741313001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25110811" TargetMode="External"/><Relationship Id="rId15" Type="http://schemas.openxmlformats.org/officeDocument/2006/relationships/hyperlink" Target="https://podminky.urs.cz/item/CS_URS_2025_01/751398812" TargetMode="External"/><Relationship Id="rId23" Type="http://schemas.openxmlformats.org/officeDocument/2006/relationships/hyperlink" Target="https://podminky.urs.cz/item/CS_URS_2025_01/997013501" TargetMode="External"/><Relationship Id="rId28" Type="http://schemas.openxmlformats.org/officeDocument/2006/relationships/hyperlink" Target="https://podminky.urs.cz/item/CS_URS_2025_01/952901111" TargetMode="External"/><Relationship Id="rId36" Type="http://schemas.openxmlformats.org/officeDocument/2006/relationships/hyperlink" Target="https://podminky.urs.cz/item/CS_URS_2025_01/998722121" TargetMode="External"/><Relationship Id="rId49" Type="http://schemas.openxmlformats.org/officeDocument/2006/relationships/hyperlink" Target="https://podminky.urs.cz/item/CS_URS_2025_01/725291667" TargetMode="External"/><Relationship Id="rId57" Type="http://schemas.openxmlformats.org/officeDocument/2006/relationships/hyperlink" Target="https://podminky.urs.cz/item/CS_URS_2025_01/751398012" TargetMode="External"/><Relationship Id="rId10" Type="http://schemas.openxmlformats.org/officeDocument/2006/relationships/hyperlink" Target="https://podminky.urs.cz/item/CS_URS_2025_01/969041112" TargetMode="External"/><Relationship Id="rId31" Type="http://schemas.openxmlformats.org/officeDocument/2006/relationships/hyperlink" Target="https://podminky.urs.cz/item/CS_URS_2025_01/998721121" TargetMode="External"/><Relationship Id="rId44" Type="http://schemas.openxmlformats.org/officeDocument/2006/relationships/hyperlink" Target="https://podminky.urs.cz/item/CS_URS_2025_01/725211617" TargetMode="External"/><Relationship Id="rId52" Type="http://schemas.openxmlformats.org/officeDocument/2006/relationships/hyperlink" Target="https://podminky.urs.cz/item/CS_URS_2025_01/726131204" TargetMode="External"/><Relationship Id="rId60" Type="http://schemas.openxmlformats.org/officeDocument/2006/relationships/hyperlink" Target="https://podminky.urs.cz/item/CS_URS_2025_01/714121041" TargetMode="External"/><Relationship Id="rId65" Type="http://schemas.openxmlformats.org/officeDocument/2006/relationships/hyperlink" Target="https://podminky.urs.cz/item/CS_URS_2025_01/998766121" TargetMode="External"/><Relationship Id="rId73" Type="http://schemas.openxmlformats.org/officeDocument/2006/relationships/hyperlink" Target="https://podminky.urs.cz/item/CS_URS_2025_01/771161021" TargetMode="External"/><Relationship Id="rId78" Type="http://schemas.openxmlformats.org/officeDocument/2006/relationships/hyperlink" Target="https://podminky.urs.cz/item/CS_URS_2025_01/781121011" TargetMode="External"/><Relationship Id="rId81" Type="http://schemas.openxmlformats.org/officeDocument/2006/relationships/hyperlink" Target="https://podminky.urs.cz/item/CS_URS_2025_01/781492211" TargetMode="External"/><Relationship Id="rId86" Type="http://schemas.openxmlformats.org/officeDocument/2006/relationships/hyperlink" Target="https://podminky.urs.cz/item/CS_URS_2025_01/781571111" TargetMode="External"/><Relationship Id="rId94" Type="http://schemas.openxmlformats.org/officeDocument/2006/relationships/hyperlink" Target="https://podminky.urs.cz/item/CS_URS_2025_01/741112101" TargetMode="External"/><Relationship Id="rId99" Type="http://schemas.openxmlformats.org/officeDocument/2006/relationships/hyperlink" Target="https://podminky.urs.cz/item/CS_URS_2025_01/741122016" TargetMode="External"/><Relationship Id="rId101" Type="http://schemas.openxmlformats.org/officeDocument/2006/relationships/hyperlink" Target="https://podminky.urs.cz/item/CS_URS_2025_01/741372022" TargetMode="External"/><Relationship Id="rId4" Type="http://schemas.openxmlformats.org/officeDocument/2006/relationships/hyperlink" Target="https://podminky.urs.cz/item/CS_URS_2025_01/751398822" TargetMode="External"/><Relationship Id="rId9" Type="http://schemas.openxmlformats.org/officeDocument/2006/relationships/hyperlink" Target="https://podminky.urs.cz/item/CS_URS_2025_01/969041111" TargetMode="External"/><Relationship Id="rId13" Type="http://schemas.openxmlformats.org/officeDocument/2006/relationships/hyperlink" Target="https://podminky.urs.cz/item/CS_URS_2025_01/741125811" TargetMode="External"/><Relationship Id="rId18" Type="http://schemas.openxmlformats.org/officeDocument/2006/relationships/hyperlink" Target="https://podminky.urs.cz/item/CS_URS_2025_01/767582800" TargetMode="External"/><Relationship Id="rId39" Type="http://schemas.openxmlformats.org/officeDocument/2006/relationships/hyperlink" Target="https://podminky.urs.cz/item/CS_URS_2025_01/722220121" TargetMode="External"/><Relationship Id="rId34" Type="http://schemas.openxmlformats.org/officeDocument/2006/relationships/hyperlink" Target="https://podminky.urs.cz/item/CS_URS_2025_01/721194105" TargetMode="External"/><Relationship Id="rId50" Type="http://schemas.openxmlformats.org/officeDocument/2006/relationships/hyperlink" Target="https://podminky.urs.cz/item/CS_URS_2025_01/725829121" TargetMode="External"/><Relationship Id="rId55" Type="http://schemas.openxmlformats.org/officeDocument/2006/relationships/hyperlink" Target="https://podminky.urs.cz/item/CS_URS_2025_01/751398022" TargetMode="External"/><Relationship Id="rId76" Type="http://schemas.openxmlformats.org/officeDocument/2006/relationships/hyperlink" Target="https://podminky.urs.cz/item/CS_URS_2025_01/781131207" TargetMode="External"/><Relationship Id="rId97" Type="http://schemas.openxmlformats.org/officeDocument/2006/relationships/hyperlink" Target="https://podminky.urs.cz/item/CS_URS_2025_01/741310101" TargetMode="External"/><Relationship Id="rId7" Type="http://schemas.openxmlformats.org/officeDocument/2006/relationships/hyperlink" Target="https://podminky.urs.cz/item/CS_URS_2025_01/725210821" TargetMode="External"/><Relationship Id="rId71" Type="http://schemas.openxmlformats.org/officeDocument/2006/relationships/hyperlink" Target="https://podminky.urs.cz/item/CS_URS_2025_01/771577211" TargetMode="External"/><Relationship Id="rId92" Type="http://schemas.openxmlformats.org/officeDocument/2006/relationships/hyperlink" Target="https://podminky.urs.cz/item/CS_URS_2025_01/741810001" TargetMode="External"/><Relationship Id="rId2" Type="http://schemas.openxmlformats.org/officeDocument/2006/relationships/hyperlink" Target="https://podminky.urs.cz/item/CS_URS_2025_01/965046111" TargetMode="External"/><Relationship Id="rId29" Type="http://schemas.openxmlformats.org/officeDocument/2006/relationships/hyperlink" Target="https://podminky.urs.cz/item/CS_URS_2025_01/949101111" TargetMode="External"/><Relationship Id="rId24" Type="http://schemas.openxmlformats.org/officeDocument/2006/relationships/hyperlink" Target="https://podminky.urs.cz/item/CS_URS_2025_01/997013509" TargetMode="External"/><Relationship Id="rId40" Type="http://schemas.openxmlformats.org/officeDocument/2006/relationships/hyperlink" Target="https://podminky.urs.cz/item/CS_URS_2025_01/722290226" TargetMode="External"/><Relationship Id="rId45" Type="http://schemas.openxmlformats.org/officeDocument/2006/relationships/hyperlink" Target="https://podminky.urs.cz/item/CS_URS_2025_01/725291652" TargetMode="External"/><Relationship Id="rId66" Type="http://schemas.openxmlformats.org/officeDocument/2006/relationships/hyperlink" Target="https://podminky.urs.cz/item/CS_URS_2025_01/766660001" TargetMode="External"/><Relationship Id="rId87" Type="http://schemas.openxmlformats.org/officeDocument/2006/relationships/hyperlink" Target="https://podminky.urs.cz/item/CS_URS_2025_01/998781121" TargetMode="External"/><Relationship Id="rId61" Type="http://schemas.openxmlformats.org/officeDocument/2006/relationships/hyperlink" Target="https://podminky.urs.cz/item/CS_URS_2025_01/763164525" TargetMode="External"/><Relationship Id="rId82" Type="http://schemas.openxmlformats.org/officeDocument/2006/relationships/hyperlink" Target="https://podminky.urs.cz/item/CS_URS_2025_01/781495115" TargetMode="External"/><Relationship Id="rId19" Type="http://schemas.openxmlformats.org/officeDocument/2006/relationships/hyperlink" Target="https://podminky.urs.cz/item/CS_URS_2025_01/781471810" TargetMode="External"/><Relationship Id="rId14" Type="http://schemas.openxmlformats.org/officeDocument/2006/relationships/hyperlink" Target="https://podminky.urs.cz/item/CS_URS_2025_01/741371844" TargetMode="External"/><Relationship Id="rId30" Type="http://schemas.openxmlformats.org/officeDocument/2006/relationships/hyperlink" Target="https://podminky.urs.cz/item/CS_URS_2025_01/998018001" TargetMode="External"/><Relationship Id="rId35" Type="http://schemas.openxmlformats.org/officeDocument/2006/relationships/hyperlink" Target="https://podminky.urs.cz/item/CS_URS_2025_01/721194109" TargetMode="External"/><Relationship Id="rId56" Type="http://schemas.openxmlformats.org/officeDocument/2006/relationships/hyperlink" Target="https://podminky.urs.cz/item/CS_URS_2025_01/751398812" TargetMode="External"/><Relationship Id="rId77" Type="http://schemas.openxmlformats.org/officeDocument/2006/relationships/hyperlink" Target="https://podminky.urs.cz/item/CS_URS_2025_01/781131237" TargetMode="External"/><Relationship Id="rId100" Type="http://schemas.openxmlformats.org/officeDocument/2006/relationships/hyperlink" Target="https://podminky.urs.cz/item/CS_URS_2025_01/741330335" TargetMode="External"/><Relationship Id="rId8" Type="http://schemas.openxmlformats.org/officeDocument/2006/relationships/hyperlink" Target="https://podminky.urs.cz/item/CS_URS_2025_01/725820801" TargetMode="External"/><Relationship Id="rId51" Type="http://schemas.openxmlformats.org/officeDocument/2006/relationships/hyperlink" Target="https://podminky.urs.cz/item/CS_URS_2025_01/998725121" TargetMode="External"/><Relationship Id="rId72" Type="http://schemas.openxmlformats.org/officeDocument/2006/relationships/hyperlink" Target="https://podminky.urs.cz/item/CS_URS_2025_01/771121011" TargetMode="External"/><Relationship Id="rId93" Type="http://schemas.openxmlformats.org/officeDocument/2006/relationships/hyperlink" Target="https://podminky.urs.cz/item/CS_URS_2025_01/998741121" TargetMode="External"/><Relationship Id="rId98" Type="http://schemas.openxmlformats.org/officeDocument/2006/relationships/hyperlink" Target="https://podminky.urs.cz/item/CS_URS_2025_01/741122015" TargetMode="External"/><Relationship Id="rId3" Type="http://schemas.openxmlformats.org/officeDocument/2006/relationships/hyperlink" Target="https://podminky.urs.cz/item/CS_URS_2025_01/9650461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9</v>
      </c>
      <c r="E55" s="298"/>
      <c r="F55" s="298"/>
      <c r="G55" s="298"/>
      <c r="H55" s="298"/>
      <c r="I55" s="79"/>
      <c r="J55" s="298" t="s">
        <v>74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'12 - 12. prostor - Označe...'!J30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75</v>
      </c>
      <c r="AR55" s="77"/>
      <c r="AS55" s="81">
        <v>0</v>
      </c>
      <c r="AT55" s="82">
        <f>ROUND(SUM(AV55:AW55),2)</f>
        <v>0</v>
      </c>
      <c r="AU55" s="83">
        <f>'12 - 12. prostor - Označe...'!P112</f>
        <v>0</v>
      </c>
      <c r="AV55" s="82">
        <f>'12 - 12. prostor - Označe...'!J33</f>
        <v>0</v>
      </c>
      <c r="AW55" s="82">
        <f>'12 - 12. prostor - Označe...'!J34</f>
        <v>0</v>
      </c>
      <c r="AX55" s="82">
        <f>'12 - 12. prostor - Označe...'!J35</f>
        <v>0</v>
      </c>
      <c r="AY55" s="82">
        <f>'12 - 12. prostor - Označe...'!J36</f>
        <v>0</v>
      </c>
      <c r="AZ55" s="82">
        <f>'12 - 12. prostor - Označe...'!F33</f>
        <v>0</v>
      </c>
      <c r="BA55" s="82">
        <f>'12 - 12. prostor - Označe...'!F34</f>
        <v>0</v>
      </c>
      <c r="BB55" s="82">
        <f>'12 - 12. prostor - Označe...'!F35</f>
        <v>0</v>
      </c>
      <c r="BC55" s="82">
        <f>'12 - 12. prostor - Označe...'!F36</f>
        <v>0</v>
      </c>
      <c r="BD55" s="84">
        <f>'12 - 12. prostor - Označe...'!F37</f>
        <v>0</v>
      </c>
      <c r="BT55" s="85" t="s">
        <v>76</v>
      </c>
      <c r="BV55" s="85" t="s">
        <v>71</v>
      </c>
      <c r="BW55" s="85" t="s">
        <v>77</v>
      </c>
      <c r="BX55" s="85" t="s">
        <v>5</v>
      </c>
      <c r="CL55" s="85" t="s">
        <v>3</v>
      </c>
      <c r="CM55" s="85" t="s">
        <v>78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2 - 12. prostor - Označ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9"/>
  <sheetViews>
    <sheetView showGridLines="0" tabSelected="1" topLeftCell="A460" workbookViewId="0">
      <selection activeCell="K455" sqref="K455:K46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77</v>
      </c>
      <c r="AZ2" s="86" t="s">
        <v>79</v>
      </c>
      <c r="BA2" s="86" t="s">
        <v>80</v>
      </c>
      <c r="BB2" s="86" t="s">
        <v>81</v>
      </c>
      <c r="BC2" s="86" t="s">
        <v>82</v>
      </c>
      <c r="BD2" s="86" t="s">
        <v>83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  <c r="AZ3" s="86" t="s">
        <v>84</v>
      </c>
      <c r="BA3" s="86" t="s">
        <v>85</v>
      </c>
      <c r="BB3" s="86" t="s">
        <v>81</v>
      </c>
      <c r="BC3" s="86" t="s">
        <v>86</v>
      </c>
      <c r="BD3" s="86" t="s">
        <v>83</v>
      </c>
    </row>
    <row r="4" spans="1:56" s="1" customFormat="1" ht="24.95" customHeight="1">
      <c r="B4" s="22"/>
      <c r="D4" s="23" t="s">
        <v>87</v>
      </c>
      <c r="L4" s="22"/>
      <c r="M4" s="87" t="s">
        <v>11</v>
      </c>
      <c r="AT4" s="19" t="s">
        <v>4</v>
      </c>
      <c r="AZ4" s="86" t="s">
        <v>88</v>
      </c>
      <c r="BA4" s="86" t="s">
        <v>89</v>
      </c>
      <c r="BB4" s="86" t="s">
        <v>90</v>
      </c>
      <c r="BC4" s="86" t="s">
        <v>91</v>
      </c>
      <c r="BD4" s="86" t="s">
        <v>83</v>
      </c>
    </row>
    <row r="5" spans="1:56" s="1" customFormat="1" ht="6.95" customHeight="1">
      <c r="B5" s="22"/>
      <c r="L5" s="22"/>
      <c r="AZ5" s="86" t="s">
        <v>92</v>
      </c>
      <c r="BA5" s="86" t="s">
        <v>93</v>
      </c>
      <c r="BB5" s="86" t="s">
        <v>81</v>
      </c>
      <c r="BC5" s="86" t="s">
        <v>94</v>
      </c>
      <c r="BD5" s="86" t="s">
        <v>83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95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96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ROUND(J112,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ROUND((SUM(BE112:BE468)),  2)</f>
        <v>0</v>
      </c>
      <c r="G33" s="34"/>
      <c r="H33" s="34"/>
      <c r="I33" s="95">
        <v>0.21</v>
      </c>
      <c r="J33" s="94">
        <f>ROUND(((SUM(BE112:BE468))*I33),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ROUND((SUM(BF112:BF468)),  2)</f>
        <v>0</v>
      </c>
      <c r="G34" s="34"/>
      <c r="H34" s="34"/>
      <c r="I34" s="95">
        <v>0.12</v>
      </c>
      <c r="J34" s="94">
        <f>ROUND(((SUM(BF112:BF468))*I34),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ROUND((SUM(BG112:BG468)),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ROUND((SUM(BH112:BH468)),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ROUND((SUM(BI112:BI468)),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95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12 - 12. prostor - Označení 207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98</v>
      </c>
      <c r="D57" s="96"/>
      <c r="E57" s="96"/>
      <c r="F57" s="96"/>
      <c r="G57" s="96"/>
      <c r="H57" s="96"/>
      <c r="I57" s="96"/>
      <c r="J57" s="103" t="s">
        <v>99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J112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100</v>
      </c>
    </row>
    <row r="60" spans="1:47" s="9" customFormat="1" ht="24.95" customHeight="1">
      <c r="B60" s="105"/>
      <c r="D60" s="106" t="s">
        <v>101</v>
      </c>
      <c r="E60" s="107"/>
      <c r="F60" s="107"/>
      <c r="G60" s="107"/>
      <c r="H60" s="107"/>
      <c r="I60" s="107"/>
      <c r="J60" s="108">
        <f>J113</f>
        <v>0</v>
      </c>
      <c r="L60" s="105"/>
    </row>
    <row r="61" spans="1:47" s="10" customFormat="1" ht="19.899999999999999" customHeight="1">
      <c r="B61" s="109"/>
      <c r="D61" s="110" t="s">
        <v>102</v>
      </c>
      <c r="E61" s="111"/>
      <c r="F61" s="111"/>
      <c r="G61" s="111"/>
      <c r="H61" s="111"/>
      <c r="I61" s="111"/>
      <c r="J61" s="112">
        <f>J114</f>
        <v>0</v>
      </c>
      <c r="L61" s="109"/>
    </row>
    <row r="62" spans="1:47" s="10" customFormat="1" ht="19.899999999999999" customHeight="1">
      <c r="B62" s="109"/>
      <c r="D62" s="110" t="s">
        <v>103</v>
      </c>
      <c r="E62" s="111"/>
      <c r="F62" s="111"/>
      <c r="G62" s="111"/>
      <c r="H62" s="111"/>
      <c r="I62" s="111"/>
      <c r="J62" s="112">
        <f>J124</f>
        <v>0</v>
      </c>
      <c r="L62" s="109"/>
    </row>
    <row r="63" spans="1:47" s="10" customFormat="1" ht="19.899999999999999" customHeight="1">
      <c r="B63" s="109"/>
      <c r="D63" s="110" t="s">
        <v>104</v>
      </c>
      <c r="E63" s="111"/>
      <c r="F63" s="111"/>
      <c r="G63" s="111"/>
      <c r="H63" s="111"/>
      <c r="I63" s="111"/>
      <c r="J63" s="112">
        <f>J156</f>
        <v>0</v>
      </c>
      <c r="L63" s="109"/>
    </row>
    <row r="64" spans="1:47" s="10" customFormat="1" ht="19.899999999999999" customHeight="1">
      <c r="B64" s="109"/>
      <c r="D64" s="110" t="s">
        <v>105</v>
      </c>
      <c r="E64" s="111"/>
      <c r="F64" s="111"/>
      <c r="G64" s="111"/>
      <c r="H64" s="111"/>
      <c r="I64" s="111"/>
      <c r="J64" s="112">
        <f>J174</f>
        <v>0</v>
      </c>
      <c r="L64" s="109"/>
    </row>
    <row r="65" spans="2:12" s="9" customFormat="1" ht="24.95" customHeight="1">
      <c r="B65" s="105"/>
      <c r="D65" s="106" t="s">
        <v>106</v>
      </c>
      <c r="E65" s="107"/>
      <c r="F65" s="107"/>
      <c r="G65" s="107"/>
      <c r="H65" s="107"/>
      <c r="I65" s="107"/>
      <c r="J65" s="108">
        <f>J184</f>
        <v>0</v>
      </c>
      <c r="L65" s="105"/>
    </row>
    <row r="66" spans="2:12" s="10" customFormat="1" ht="19.899999999999999" customHeight="1">
      <c r="B66" s="109"/>
      <c r="D66" s="110" t="s">
        <v>107</v>
      </c>
      <c r="E66" s="111"/>
      <c r="F66" s="111"/>
      <c r="G66" s="111"/>
      <c r="H66" s="111"/>
      <c r="I66" s="111"/>
      <c r="J66" s="112">
        <f>J185</f>
        <v>0</v>
      </c>
      <c r="L66" s="109"/>
    </row>
    <row r="67" spans="2:12" s="10" customFormat="1" ht="19.899999999999999" customHeight="1">
      <c r="B67" s="109"/>
      <c r="D67" s="110" t="s">
        <v>108</v>
      </c>
      <c r="E67" s="111"/>
      <c r="F67" s="111"/>
      <c r="G67" s="111"/>
      <c r="H67" s="111"/>
      <c r="I67" s="111"/>
      <c r="J67" s="112">
        <f>J196</f>
        <v>0</v>
      </c>
      <c r="L67" s="109"/>
    </row>
    <row r="68" spans="2:12" s="10" customFormat="1" ht="19.899999999999999" customHeight="1">
      <c r="B68" s="109"/>
      <c r="D68" s="110" t="s">
        <v>109</v>
      </c>
      <c r="E68" s="111"/>
      <c r="F68" s="111"/>
      <c r="G68" s="111"/>
      <c r="H68" s="111"/>
      <c r="I68" s="111"/>
      <c r="J68" s="112">
        <f>J202</f>
        <v>0</v>
      </c>
      <c r="L68" s="109"/>
    </row>
    <row r="69" spans="2:12" s="10" customFormat="1" ht="19.899999999999999" customHeight="1">
      <c r="B69" s="109"/>
      <c r="D69" s="110" t="s">
        <v>110</v>
      </c>
      <c r="E69" s="111"/>
      <c r="F69" s="111"/>
      <c r="G69" s="111"/>
      <c r="H69" s="111"/>
      <c r="I69" s="111"/>
      <c r="J69" s="112">
        <f>J206</f>
        <v>0</v>
      </c>
      <c r="L69" s="109"/>
    </row>
    <row r="70" spans="2:12" s="9" customFormat="1" ht="24.95" customHeight="1">
      <c r="B70" s="105"/>
      <c r="D70" s="106" t="s">
        <v>111</v>
      </c>
      <c r="E70" s="107"/>
      <c r="F70" s="107"/>
      <c r="G70" s="107"/>
      <c r="H70" s="107"/>
      <c r="I70" s="107"/>
      <c r="J70" s="108">
        <f>J209</f>
        <v>0</v>
      </c>
      <c r="L70" s="105"/>
    </row>
    <row r="71" spans="2:12" s="10" customFormat="1" ht="19.899999999999999" customHeight="1">
      <c r="B71" s="109"/>
      <c r="D71" s="110" t="s">
        <v>112</v>
      </c>
      <c r="E71" s="111"/>
      <c r="F71" s="111"/>
      <c r="G71" s="111"/>
      <c r="H71" s="111"/>
      <c r="I71" s="111"/>
      <c r="J71" s="112">
        <f>J210</f>
        <v>0</v>
      </c>
      <c r="L71" s="109"/>
    </row>
    <row r="72" spans="2:12" s="10" customFormat="1" ht="19.899999999999999" customHeight="1">
      <c r="B72" s="109"/>
      <c r="D72" s="110" t="s">
        <v>113</v>
      </c>
      <c r="E72" s="111"/>
      <c r="F72" s="111"/>
      <c r="G72" s="111"/>
      <c r="H72" s="111"/>
      <c r="I72" s="111"/>
      <c r="J72" s="112">
        <f>J225</f>
        <v>0</v>
      </c>
      <c r="L72" s="109"/>
    </row>
    <row r="73" spans="2:12" s="10" customFormat="1" ht="19.899999999999999" customHeight="1">
      <c r="B73" s="109"/>
      <c r="D73" s="110" t="s">
        <v>114</v>
      </c>
      <c r="E73" s="111"/>
      <c r="F73" s="111"/>
      <c r="G73" s="111"/>
      <c r="H73" s="111"/>
      <c r="I73" s="111"/>
      <c r="J73" s="112">
        <f>J246</f>
        <v>0</v>
      </c>
      <c r="L73" s="109"/>
    </row>
    <row r="74" spans="2:12" s="10" customFormat="1" ht="19.899999999999999" customHeight="1">
      <c r="B74" s="109"/>
      <c r="D74" s="110" t="s">
        <v>115</v>
      </c>
      <c r="E74" s="111"/>
      <c r="F74" s="111"/>
      <c r="G74" s="111"/>
      <c r="H74" s="111"/>
      <c r="I74" s="111"/>
      <c r="J74" s="112">
        <f>J274</f>
        <v>0</v>
      </c>
      <c r="L74" s="109"/>
    </row>
    <row r="75" spans="2:12" s="10" customFormat="1" ht="19.899999999999999" customHeight="1">
      <c r="B75" s="109"/>
      <c r="D75" s="110" t="s">
        <v>116</v>
      </c>
      <c r="E75" s="111"/>
      <c r="F75" s="111"/>
      <c r="G75" s="111"/>
      <c r="H75" s="111"/>
      <c r="I75" s="111"/>
      <c r="J75" s="112">
        <f>J283</f>
        <v>0</v>
      </c>
      <c r="L75" s="109"/>
    </row>
    <row r="76" spans="2:12" s="10" customFormat="1" ht="19.899999999999999" customHeight="1">
      <c r="B76" s="109"/>
      <c r="D76" s="110" t="s">
        <v>117</v>
      </c>
      <c r="E76" s="111"/>
      <c r="F76" s="111"/>
      <c r="G76" s="111"/>
      <c r="H76" s="111"/>
      <c r="I76" s="111"/>
      <c r="J76" s="112">
        <f>J292</f>
        <v>0</v>
      </c>
      <c r="L76" s="109"/>
    </row>
    <row r="77" spans="2:12" s="10" customFormat="1" ht="14.85" customHeight="1">
      <c r="B77" s="109"/>
      <c r="D77" s="110" t="s">
        <v>118</v>
      </c>
      <c r="E77" s="111"/>
      <c r="F77" s="111"/>
      <c r="G77" s="111"/>
      <c r="H77" s="111"/>
      <c r="I77" s="111"/>
      <c r="J77" s="112">
        <f>J295</f>
        <v>0</v>
      </c>
      <c r="L77" s="109"/>
    </row>
    <row r="78" spans="2:12" s="10" customFormat="1" ht="14.85" customHeight="1">
      <c r="B78" s="109"/>
      <c r="D78" s="110" t="s">
        <v>119</v>
      </c>
      <c r="E78" s="111"/>
      <c r="F78" s="111"/>
      <c r="G78" s="111"/>
      <c r="H78" s="111"/>
      <c r="I78" s="111"/>
      <c r="J78" s="112">
        <f>J306</f>
        <v>0</v>
      </c>
      <c r="L78" s="109"/>
    </row>
    <row r="79" spans="2:12" s="10" customFormat="1" ht="19.899999999999999" customHeight="1">
      <c r="B79" s="109"/>
      <c r="D79" s="110" t="s">
        <v>120</v>
      </c>
      <c r="E79" s="111"/>
      <c r="F79" s="111"/>
      <c r="G79" s="111"/>
      <c r="H79" s="111"/>
      <c r="I79" s="111"/>
      <c r="J79" s="112">
        <f>J319</f>
        <v>0</v>
      </c>
      <c r="L79" s="109"/>
    </row>
    <row r="80" spans="2:12" s="10" customFormat="1" ht="19.899999999999999" customHeight="1">
      <c r="B80" s="109"/>
      <c r="D80" s="110" t="s">
        <v>121</v>
      </c>
      <c r="E80" s="111"/>
      <c r="F80" s="111"/>
      <c r="G80" s="111"/>
      <c r="H80" s="111"/>
      <c r="I80" s="111"/>
      <c r="J80" s="112">
        <f>J331</f>
        <v>0</v>
      </c>
      <c r="L80" s="109"/>
    </row>
    <row r="81" spans="1:31" s="10" customFormat="1" ht="14.85" customHeight="1">
      <c r="B81" s="109"/>
      <c r="D81" s="110" t="s">
        <v>122</v>
      </c>
      <c r="E81" s="111"/>
      <c r="F81" s="111"/>
      <c r="G81" s="111"/>
      <c r="H81" s="111"/>
      <c r="I81" s="111"/>
      <c r="J81" s="112">
        <f>J352</f>
        <v>0</v>
      </c>
      <c r="L81" s="109"/>
    </row>
    <row r="82" spans="1:31" s="10" customFormat="1" ht="19.899999999999999" customHeight="1">
      <c r="B82" s="109"/>
      <c r="D82" s="110" t="s">
        <v>123</v>
      </c>
      <c r="E82" s="111"/>
      <c r="F82" s="111"/>
      <c r="G82" s="111"/>
      <c r="H82" s="111"/>
      <c r="I82" s="111"/>
      <c r="J82" s="112">
        <f>J368</f>
        <v>0</v>
      </c>
      <c r="L82" s="109"/>
    </row>
    <row r="83" spans="1:31" s="10" customFormat="1" ht="19.899999999999999" customHeight="1">
      <c r="B83" s="109"/>
      <c r="D83" s="110" t="s">
        <v>124</v>
      </c>
      <c r="E83" s="111"/>
      <c r="F83" s="111"/>
      <c r="G83" s="111"/>
      <c r="H83" s="111"/>
      <c r="I83" s="111"/>
      <c r="J83" s="112">
        <f>J409</f>
        <v>0</v>
      </c>
      <c r="L83" s="109"/>
    </row>
    <row r="84" spans="1:31" s="9" customFormat="1" ht="24.95" customHeight="1">
      <c r="B84" s="105"/>
      <c r="D84" s="106" t="s">
        <v>125</v>
      </c>
      <c r="E84" s="107"/>
      <c r="F84" s="107"/>
      <c r="G84" s="107"/>
      <c r="H84" s="107"/>
      <c r="I84" s="107"/>
      <c r="J84" s="108">
        <f>J420</f>
        <v>0</v>
      </c>
      <c r="L84" s="105"/>
    </row>
    <row r="85" spans="1:31" s="10" customFormat="1" ht="19.899999999999999" customHeight="1">
      <c r="B85" s="109"/>
      <c r="D85" s="110" t="s">
        <v>126</v>
      </c>
      <c r="E85" s="111"/>
      <c r="F85" s="111"/>
      <c r="G85" s="111"/>
      <c r="H85" s="111"/>
      <c r="I85" s="111"/>
      <c r="J85" s="112">
        <f>J421</f>
        <v>0</v>
      </c>
      <c r="L85" s="109"/>
    </row>
    <row r="86" spans="1:31" s="10" customFormat="1" ht="14.85" customHeight="1">
      <c r="B86" s="109"/>
      <c r="D86" s="110" t="s">
        <v>127</v>
      </c>
      <c r="E86" s="111"/>
      <c r="F86" s="111"/>
      <c r="G86" s="111"/>
      <c r="H86" s="111"/>
      <c r="I86" s="111"/>
      <c r="J86" s="112">
        <f>J426</f>
        <v>0</v>
      </c>
      <c r="L86" s="109"/>
    </row>
    <row r="87" spans="1:31" s="10" customFormat="1" ht="14.85" customHeight="1">
      <c r="B87" s="109"/>
      <c r="D87" s="110" t="s">
        <v>128</v>
      </c>
      <c r="E87" s="111"/>
      <c r="F87" s="111"/>
      <c r="G87" s="111"/>
      <c r="H87" s="111"/>
      <c r="I87" s="111"/>
      <c r="J87" s="112">
        <f>J433</f>
        <v>0</v>
      </c>
      <c r="L87" s="109"/>
    </row>
    <row r="88" spans="1:31" s="10" customFormat="1" ht="14.85" customHeight="1">
      <c r="B88" s="109"/>
      <c r="D88" s="110" t="s">
        <v>129</v>
      </c>
      <c r="E88" s="111"/>
      <c r="F88" s="111"/>
      <c r="G88" s="111"/>
      <c r="H88" s="111"/>
      <c r="I88" s="111"/>
      <c r="J88" s="112">
        <f>J438</f>
        <v>0</v>
      </c>
      <c r="L88" s="109"/>
    </row>
    <row r="89" spans="1:31" s="10" customFormat="1" ht="14.85" customHeight="1">
      <c r="B89" s="109"/>
      <c r="D89" s="110" t="s">
        <v>130</v>
      </c>
      <c r="E89" s="111"/>
      <c r="F89" s="111"/>
      <c r="G89" s="111"/>
      <c r="H89" s="111"/>
      <c r="I89" s="111"/>
      <c r="J89" s="112">
        <f>J444</f>
        <v>0</v>
      </c>
      <c r="L89" s="109"/>
    </row>
    <row r="90" spans="1:31" s="10" customFormat="1" ht="14.85" customHeight="1">
      <c r="B90" s="109"/>
      <c r="D90" s="110" t="s">
        <v>131</v>
      </c>
      <c r="E90" s="111"/>
      <c r="F90" s="111"/>
      <c r="G90" s="111"/>
      <c r="H90" s="111"/>
      <c r="I90" s="111"/>
      <c r="J90" s="112">
        <f>J454</f>
        <v>0</v>
      </c>
      <c r="L90" s="109"/>
    </row>
    <row r="91" spans="1:31" s="9" customFormat="1" ht="24.95" customHeight="1">
      <c r="B91" s="105"/>
      <c r="D91" s="106" t="s">
        <v>132</v>
      </c>
      <c r="E91" s="107"/>
      <c r="F91" s="107"/>
      <c r="G91" s="107"/>
      <c r="H91" s="107"/>
      <c r="I91" s="107"/>
      <c r="J91" s="108">
        <f>J462</f>
        <v>0</v>
      </c>
      <c r="L91" s="105"/>
    </row>
    <row r="92" spans="1:31" s="9" customFormat="1" ht="24.95" customHeight="1">
      <c r="B92" s="105"/>
      <c r="D92" s="106" t="s">
        <v>133</v>
      </c>
      <c r="E92" s="107"/>
      <c r="F92" s="107"/>
      <c r="G92" s="107"/>
      <c r="H92" s="107"/>
      <c r="I92" s="107"/>
      <c r="J92" s="108">
        <f>J466</f>
        <v>0</v>
      </c>
      <c r="L92" s="105"/>
    </row>
    <row r="93" spans="1:31" s="2" customFormat="1" ht="21.75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8" spans="1:63" s="2" customFormat="1" ht="6.95" customHeight="1">
      <c r="A98" s="34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3" s="2" customFormat="1" ht="24.95" customHeight="1">
      <c r="A99" s="34"/>
      <c r="B99" s="35"/>
      <c r="C99" s="23" t="s">
        <v>134</v>
      </c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3" s="2" customFormat="1" ht="6.95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3" s="2" customFormat="1" ht="12" customHeight="1">
      <c r="A101" s="34"/>
      <c r="B101" s="35"/>
      <c r="C101" s="29" t="s">
        <v>17</v>
      </c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3" s="2" customFormat="1" ht="16.5" customHeight="1">
      <c r="A102" s="34"/>
      <c r="B102" s="35"/>
      <c r="C102" s="34"/>
      <c r="D102" s="34"/>
      <c r="E102" s="329" t="str">
        <f>E7</f>
        <v>Rekonstrukce WC - FN Bohunice</v>
      </c>
      <c r="F102" s="330"/>
      <c r="G102" s="330"/>
      <c r="H102" s="330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3" s="2" customFormat="1" ht="12" customHeight="1">
      <c r="A103" s="34"/>
      <c r="B103" s="35"/>
      <c r="C103" s="29" t="s">
        <v>95</v>
      </c>
      <c r="D103" s="34"/>
      <c r="E103" s="34"/>
      <c r="F103" s="34"/>
      <c r="G103" s="34"/>
      <c r="H103" s="34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3" s="2" customFormat="1" ht="16.5" customHeight="1">
      <c r="A104" s="34"/>
      <c r="B104" s="35"/>
      <c r="C104" s="34"/>
      <c r="D104" s="34"/>
      <c r="E104" s="301" t="str">
        <f>E9</f>
        <v>12 - 12. prostor - Označení 207</v>
      </c>
      <c r="F104" s="328"/>
      <c r="G104" s="328"/>
      <c r="H104" s="328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3" s="2" customFormat="1" ht="6.9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3" s="2" customFormat="1" ht="12" customHeight="1">
      <c r="A106" s="34"/>
      <c r="B106" s="35"/>
      <c r="C106" s="29" t="s">
        <v>21</v>
      </c>
      <c r="D106" s="34"/>
      <c r="E106" s="34"/>
      <c r="F106" s="27" t="str">
        <f>F12</f>
        <v xml:space="preserve"> </v>
      </c>
      <c r="G106" s="34"/>
      <c r="H106" s="34"/>
      <c r="I106" s="29" t="s">
        <v>23</v>
      </c>
      <c r="J106" s="52" t="str">
        <f>IF(J12="","",J12)</f>
        <v>1. 4. 2025</v>
      </c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3" s="2" customFormat="1" ht="6.95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3" s="2" customFormat="1" ht="15.2" customHeight="1">
      <c r="A108" s="34"/>
      <c r="B108" s="35"/>
      <c r="C108" s="29" t="s">
        <v>25</v>
      </c>
      <c r="D108" s="34"/>
      <c r="E108" s="34"/>
      <c r="F108" s="27" t="str">
        <f>E15</f>
        <v xml:space="preserve"> </v>
      </c>
      <c r="G108" s="34"/>
      <c r="H108" s="34"/>
      <c r="I108" s="29" t="s">
        <v>30</v>
      </c>
      <c r="J108" s="32" t="str">
        <f>E21</f>
        <v xml:space="preserve"> </v>
      </c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3" s="2" customFormat="1" ht="15.2" customHeight="1">
      <c r="A109" s="34"/>
      <c r="B109" s="35"/>
      <c r="C109" s="29" t="s">
        <v>28</v>
      </c>
      <c r="D109" s="34"/>
      <c r="E109" s="34"/>
      <c r="F109" s="27" t="str">
        <f>IF(E18="","",E18)</f>
        <v>Vyplň údaj</v>
      </c>
      <c r="G109" s="34"/>
      <c r="H109" s="34"/>
      <c r="I109" s="29" t="s">
        <v>32</v>
      </c>
      <c r="J109" s="32" t="str">
        <f>E24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3" s="2" customFormat="1" ht="10.35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3" s="11" customFormat="1" ht="29.25" customHeight="1">
      <c r="A111" s="113"/>
      <c r="B111" s="114"/>
      <c r="C111" s="115" t="s">
        <v>135</v>
      </c>
      <c r="D111" s="116" t="s">
        <v>54</v>
      </c>
      <c r="E111" s="116" t="s">
        <v>50</v>
      </c>
      <c r="F111" s="116" t="s">
        <v>51</v>
      </c>
      <c r="G111" s="116" t="s">
        <v>136</v>
      </c>
      <c r="H111" s="116" t="s">
        <v>137</v>
      </c>
      <c r="I111" s="116" t="s">
        <v>138</v>
      </c>
      <c r="J111" s="116" t="s">
        <v>99</v>
      </c>
      <c r="K111" s="117" t="s">
        <v>139</v>
      </c>
      <c r="L111" s="118"/>
      <c r="M111" s="59" t="s">
        <v>3</v>
      </c>
      <c r="N111" s="60" t="s">
        <v>39</v>
      </c>
      <c r="O111" s="60" t="s">
        <v>140</v>
      </c>
      <c r="P111" s="60" t="s">
        <v>141</v>
      </c>
      <c r="Q111" s="60" t="s">
        <v>142</v>
      </c>
      <c r="R111" s="60" t="s">
        <v>143</v>
      </c>
      <c r="S111" s="60" t="s">
        <v>144</v>
      </c>
      <c r="T111" s="61" t="s">
        <v>145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63" s="2" customFormat="1" ht="22.9" customHeight="1">
      <c r="A112" s="34"/>
      <c r="B112" s="35"/>
      <c r="C112" s="66" t="s">
        <v>146</v>
      </c>
      <c r="D112" s="34"/>
      <c r="E112" s="34"/>
      <c r="F112" s="34"/>
      <c r="G112" s="34"/>
      <c r="H112" s="34"/>
      <c r="I112" s="34"/>
      <c r="J112" s="119">
        <f>BK112</f>
        <v>0</v>
      </c>
      <c r="K112" s="34"/>
      <c r="L112" s="35"/>
      <c r="M112" s="62"/>
      <c r="N112" s="53"/>
      <c r="O112" s="63"/>
      <c r="P112" s="120">
        <f>P113+P184+P209+P420+P462+P466</f>
        <v>0</v>
      </c>
      <c r="Q112" s="63"/>
      <c r="R112" s="120">
        <f>R113+R184+R209+R420+R462+R466</f>
        <v>1.567881858989</v>
      </c>
      <c r="S112" s="63"/>
      <c r="T112" s="121">
        <f>T113+T184+T209+T420+T462+T466</f>
        <v>2.7376471000000002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68</v>
      </c>
      <c r="AU112" s="19" t="s">
        <v>100</v>
      </c>
      <c r="BK112" s="122">
        <f>BK113+BK184+BK209+BK420+BK462+BK466</f>
        <v>0</v>
      </c>
    </row>
    <row r="113" spans="1:65" s="12" customFormat="1" ht="25.9" customHeight="1">
      <c r="B113" s="123"/>
      <c r="D113" s="124" t="s">
        <v>68</v>
      </c>
      <c r="E113" s="125" t="s">
        <v>147</v>
      </c>
      <c r="F113" s="125" t="s">
        <v>148</v>
      </c>
      <c r="I113" s="126"/>
      <c r="J113" s="127">
        <f>BK113</f>
        <v>0</v>
      </c>
      <c r="L113" s="123"/>
      <c r="M113" s="128"/>
      <c r="N113" s="129"/>
      <c r="O113" s="129"/>
      <c r="P113" s="130">
        <f>P114+P124+P156+P174</f>
        <v>0</v>
      </c>
      <c r="Q113" s="129"/>
      <c r="R113" s="130">
        <f>R114+R124+R156+R174</f>
        <v>0</v>
      </c>
      <c r="S113" s="129"/>
      <c r="T113" s="131">
        <f>T114+T124+T156+T174</f>
        <v>2.7373471</v>
      </c>
      <c r="AR113" s="124" t="s">
        <v>76</v>
      </c>
      <c r="AT113" s="132" t="s">
        <v>68</v>
      </c>
      <c r="AU113" s="132" t="s">
        <v>69</v>
      </c>
      <c r="AY113" s="124" t="s">
        <v>149</v>
      </c>
      <c r="BK113" s="133">
        <f>BK114+BK124+BK156+BK174</f>
        <v>0</v>
      </c>
    </row>
    <row r="114" spans="1:65" s="12" customFormat="1" ht="22.9" customHeight="1">
      <c r="B114" s="123"/>
      <c r="D114" s="124" t="s">
        <v>68</v>
      </c>
      <c r="E114" s="134" t="s">
        <v>150</v>
      </c>
      <c r="F114" s="134" t="s">
        <v>151</v>
      </c>
      <c r="I114" s="126"/>
      <c r="J114" s="135">
        <f>BK114</f>
        <v>0</v>
      </c>
      <c r="L114" s="123"/>
      <c r="M114" s="128"/>
      <c r="N114" s="129"/>
      <c r="O114" s="129"/>
      <c r="P114" s="130">
        <f>SUM(P115:P123)</f>
        <v>0</v>
      </c>
      <c r="Q114" s="129"/>
      <c r="R114" s="130">
        <f>SUM(R115:R123)</f>
        <v>0</v>
      </c>
      <c r="S114" s="129"/>
      <c r="T114" s="131">
        <f>SUM(T115:T123)</f>
        <v>0.17255000000000001</v>
      </c>
      <c r="AR114" s="124" t="s">
        <v>76</v>
      </c>
      <c r="AT114" s="132" t="s">
        <v>68</v>
      </c>
      <c r="AU114" s="132" t="s">
        <v>76</v>
      </c>
      <c r="AY114" s="124" t="s">
        <v>149</v>
      </c>
      <c r="BK114" s="133">
        <f>SUM(BK115:BK123)</f>
        <v>0</v>
      </c>
    </row>
    <row r="115" spans="1:65" s="2" customFormat="1" ht="44.25" customHeight="1">
      <c r="A115" s="34"/>
      <c r="B115" s="136"/>
      <c r="C115" s="137" t="s">
        <v>76</v>
      </c>
      <c r="D115" s="137" t="s">
        <v>152</v>
      </c>
      <c r="E115" s="138" t="s">
        <v>153</v>
      </c>
      <c r="F115" s="139" t="s">
        <v>154</v>
      </c>
      <c r="G115" s="140" t="s">
        <v>81</v>
      </c>
      <c r="H115" s="141">
        <v>4.93</v>
      </c>
      <c r="I115" s="142"/>
      <c r="J115" s="143">
        <f>ROUND(I115*H115,2)</f>
        <v>0</v>
      </c>
      <c r="K115" s="139" t="s">
        <v>1155</v>
      </c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3.5000000000000003E-2</v>
      </c>
      <c r="T115" s="147">
        <f>S115*H115</f>
        <v>0.17255000000000001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155</v>
      </c>
      <c r="AT115" s="148" t="s">
        <v>152</v>
      </c>
      <c r="AU115" s="148" t="s">
        <v>78</v>
      </c>
      <c r="AY115" s="19" t="s">
        <v>149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76</v>
      </c>
      <c r="BK115" s="149">
        <f>ROUND(I115*H115,2)</f>
        <v>0</v>
      </c>
      <c r="BL115" s="19" t="s">
        <v>155</v>
      </c>
      <c r="BM115" s="148" t="s">
        <v>156</v>
      </c>
    </row>
    <row r="116" spans="1:65" s="2" customFormat="1">
      <c r="A116" s="34"/>
      <c r="B116" s="35"/>
      <c r="C116" s="34"/>
      <c r="D116" s="150" t="s">
        <v>157</v>
      </c>
      <c r="E116" s="34"/>
      <c r="F116" s="151" t="s">
        <v>158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157</v>
      </c>
      <c r="AU116" s="19" t="s">
        <v>78</v>
      </c>
    </row>
    <row r="117" spans="1:65" s="13" customFormat="1">
      <c r="B117" s="155"/>
      <c r="D117" s="156" t="s">
        <v>159</v>
      </c>
      <c r="E117" s="157" t="s">
        <v>3</v>
      </c>
      <c r="F117" s="158" t="s">
        <v>84</v>
      </c>
      <c r="H117" s="159">
        <v>4.93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159</v>
      </c>
      <c r="AU117" s="157" t="s">
        <v>78</v>
      </c>
      <c r="AV117" s="13" t="s">
        <v>78</v>
      </c>
      <c r="AW117" s="13" t="s">
        <v>31</v>
      </c>
      <c r="AX117" s="13" t="s">
        <v>76</v>
      </c>
      <c r="AY117" s="157" t="s">
        <v>149</v>
      </c>
    </row>
    <row r="118" spans="1:65" s="2" customFormat="1" ht="21.75" customHeight="1">
      <c r="A118" s="34"/>
      <c r="B118" s="136"/>
      <c r="C118" s="137" t="s">
        <v>78</v>
      </c>
      <c r="D118" s="137" t="s">
        <v>152</v>
      </c>
      <c r="E118" s="138" t="s">
        <v>160</v>
      </c>
      <c r="F118" s="139" t="s">
        <v>161</v>
      </c>
      <c r="G118" s="140" t="s">
        <v>81</v>
      </c>
      <c r="H118" s="141">
        <v>4.93</v>
      </c>
      <c r="I118" s="142"/>
      <c r="J118" s="143">
        <f>ROUND(I118*H118,2)</f>
        <v>0</v>
      </c>
      <c r="K118" s="139"/>
      <c r="L118" s="35"/>
      <c r="M118" s="144" t="s">
        <v>3</v>
      </c>
      <c r="N118" s="145" t="s">
        <v>40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48" t="s">
        <v>155</v>
      </c>
      <c r="AT118" s="148" t="s">
        <v>152</v>
      </c>
      <c r="AU118" s="148" t="s">
        <v>78</v>
      </c>
      <c r="AY118" s="19" t="s">
        <v>149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9" t="s">
        <v>76</v>
      </c>
      <c r="BK118" s="149">
        <f>ROUND(I118*H118,2)</f>
        <v>0</v>
      </c>
      <c r="BL118" s="19" t="s">
        <v>155</v>
      </c>
      <c r="BM118" s="148" t="s">
        <v>162</v>
      </c>
    </row>
    <row r="119" spans="1:65" s="2" customFormat="1">
      <c r="A119" s="34"/>
      <c r="B119" s="35"/>
      <c r="C119" s="34"/>
      <c r="D119" s="150" t="s">
        <v>157</v>
      </c>
      <c r="E119" s="34"/>
      <c r="F119" s="151" t="s">
        <v>163</v>
      </c>
      <c r="G119" s="34"/>
      <c r="H119" s="34"/>
      <c r="I119" s="152"/>
      <c r="J119" s="34"/>
      <c r="K119" s="34"/>
      <c r="L119" s="35"/>
      <c r="M119" s="153"/>
      <c r="N119" s="154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157</v>
      </c>
      <c r="AU119" s="19" t="s">
        <v>78</v>
      </c>
    </row>
    <row r="120" spans="1:65" s="13" customFormat="1">
      <c r="B120" s="155"/>
      <c r="D120" s="156" t="s">
        <v>159</v>
      </c>
      <c r="E120" s="157" t="s">
        <v>3</v>
      </c>
      <c r="F120" s="158" t="s">
        <v>84</v>
      </c>
      <c r="H120" s="159">
        <v>4.93</v>
      </c>
      <c r="I120" s="160"/>
      <c r="L120" s="155"/>
      <c r="M120" s="161"/>
      <c r="N120" s="162"/>
      <c r="O120" s="162"/>
      <c r="P120" s="162"/>
      <c r="Q120" s="162"/>
      <c r="R120" s="162"/>
      <c r="S120" s="162"/>
      <c r="T120" s="163"/>
      <c r="AT120" s="157" t="s">
        <v>159</v>
      </c>
      <c r="AU120" s="157" t="s">
        <v>78</v>
      </c>
      <c r="AV120" s="13" t="s">
        <v>78</v>
      </c>
      <c r="AW120" s="13" t="s">
        <v>31</v>
      </c>
      <c r="AX120" s="13" t="s">
        <v>76</v>
      </c>
      <c r="AY120" s="157" t="s">
        <v>149</v>
      </c>
    </row>
    <row r="121" spans="1:65" s="2" customFormat="1" ht="24.2" customHeight="1">
      <c r="A121" s="34"/>
      <c r="B121" s="136"/>
      <c r="C121" s="137" t="s">
        <v>83</v>
      </c>
      <c r="D121" s="137" t="s">
        <v>152</v>
      </c>
      <c r="E121" s="138" t="s">
        <v>164</v>
      </c>
      <c r="F121" s="139" t="s">
        <v>165</v>
      </c>
      <c r="G121" s="140" t="s">
        <v>81</v>
      </c>
      <c r="H121" s="141">
        <v>9.86</v>
      </c>
      <c r="I121" s="142"/>
      <c r="J121" s="143">
        <f>ROUND(I121*H121,2)</f>
        <v>0</v>
      </c>
      <c r="K121" s="139"/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155</v>
      </c>
      <c r="AT121" s="148" t="s">
        <v>152</v>
      </c>
      <c r="AU121" s="148" t="s">
        <v>78</v>
      </c>
      <c r="AY121" s="19" t="s">
        <v>149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76</v>
      </c>
      <c r="BK121" s="149">
        <f>ROUND(I121*H121,2)</f>
        <v>0</v>
      </c>
      <c r="BL121" s="19" t="s">
        <v>155</v>
      </c>
      <c r="BM121" s="148" t="s">
        <v>166</v>
      </c>
    </row>
    <row r="122" spans="1:65" s="2" customFormat="1">
      <c r="A122" s="34"/>
      <c r="B122" s="35"/>
      <c r="C122" s="34"/>
      <c r="D122" s="150" t="s">
        <v>157</v>
      </c>
      <c r="E122" s="34"/>
      <c r="F122" s="151" t="s">
        <v>167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157</v>
      </c>
      <c r="AU122" s="19" t="s">
        <v>78</v>
      </c>
    </row>
    <row r="123" spans="1:65" s="13" customFormat="1">
      <c r="B123" s="155"/>
      <c r="D123" s="156" t="s">
        <v>159</v>
      </c>
      <c r="F123" s="158" t="s">
        <v>168</v>
      </c>
      <c r="H123" s="159">
        <v>9.86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159</v>
      </c>
      <c r="AU123" s="157" t="s">
        <v>78</v>
      </c>
      <c r="AV123" s="13" t="s">
        <v>78</v>
      </c>
      <c r="AW123" s="13" t="s">
        <v>4</v>
      </c>
      <c r="AX123" s="13" t="s">
        <v>76</v>
      </c>
      <c r="AY123" s="157" t="s">
        <v>149</v>
      </c>
    </row>
    <row r="124" spans="1:65" s="12" customFormat="1" ht="22.9" customHeight="1">
      <c r="B124" s="123"/>
      <c r="D124" s="124" t="s">
        <v>68</v>
      </c>
      <c r="E124" s="134" t="s">
        <v>169</v>
      </c>
      <c r="F124" s="134" t="s">
        <v>170</v>
      </c>
      <c r="I124" s="126"/>
      <c r="J124" s="135">
        <f>BK124</f>
        <v>0</v>
      </c>
      <c r="L124" s="123"/>
      <c r="M124" s="128"/>
      <c r="N124" s="129"/>
      <c r="O124" s="129"/>
      <c r="P124" s="130">
        <f>SUM(P125:P155)</f>
        <v>0</v>
      </c>
      <c r="Q124" s="129"/>
      <c r="R124" s="130">
        <f>SUM(R125:R155)</f>
        <v>0</v>
      </c>
      <c r="S124" s="129"/>
      <c r="T124" s="131">
        <f>SUM(T125:T155)</f>
        <v>0.18995860000000003</v>
      </c>
      <c r="AR124" s="124" t="s">
        <v>76</v>
      </c>
      <c r="AT124" s="132" t="s">
        <v>68</v>
      </c>
      <c r="AU124" s="132" t="s">
        <v>76</v>
      </c>
      <c r="AY124" s="124" t="s">
        <v>149</v>
      </c>
      <c r="BK124" s="133">
        <f>SUM(BK125:BK155)</f>
        <v>0</v>
      </c>
    </row>
    <row r="125" spans="1:65" s="2" customFormat="1" ht="24.2" customHeight="1">
      <c r="A125" s="34"/>
      <c r="B125" s="136"/>
      <c r="C125" s="137" t="s">
        <v>155</v>
      </c>
      <c r="D125" s="137" t="s">
        <v>152</v>
      </c>
      <c r="E125" s="138" t="s">
        <v>171</v>
      </c>
      <c r="F125" s="139" t="s">
        <v>172</v>
      </c>
      <c r="G125" s="140" t="s">
        <v>173</v>
      </c>
      <c r="H125" s="141">
        <v>2</v>
      </c>
      <c r="I125" s="142"/>
      <c r="J125" s="143">
        <f>ROUND(I125*H125,2)</f>
        <v>0</v>
      </c>
      <c r="K125" s="139"/>
      <c r="L125" s="35"/>
      <c r="M125" s="144" t="s">
        <v>3</v>
      </c>
      <c r="N125" s="145" t="s">
        <v>40</v>
      </c>
      <c r="O125" s="55"/>
      <c r="P125" s="146">
        <f>O125*H125</f>
        <v>0</v>
      </c>
      <c r="Q125" s="146">
        <v>0</v>
      </c>
      <c r="R125" s="146">
        <f>Q125*H125</f>
        <v>0</v>
      </c>
      <c r="S125" s="146">
        <v>1E-4</v>
      </c>
      <c r="T125" s="147">
        <f>S125*H125</f>
        <v>2.0000000000000001E-4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48" t="s">
        <v>155</v>
      </c>
      <c r="AT125" s="148" t="s">
        <v>152</v>
      </c>
      <c r="AU125" s="148" t="s">
        <v>78</v>
      </c>
      <c r="AY125" s="19" t="s">
        <v>149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9" t="s">
        <v>76</v>
      </c>
      <c r="BK125" s="149">
        <f>ROUND(I125*H125,2)</f>
        <v>0</v>
      </c>
      <c r="BL125" s="19" t="s">
        <v>155</v>
      </c>
      <c r="BM125" s="148" t="s">
        <v>174</v>
      </c>
    </row>
    <row r="126" spans="1:65" s="2" customFormat="1">
      <c r="A126" s="34"/>
      <c r="B126" s="35"/>
      <c r="C126" s="34"/>
      <c r="D126" s="150" t="s">
        <v>157</v>
      </c>
      <c r="E126" s="34"/>
      <c r="F126" s="151" t="s">
        <v>175</v>
      </c>
      <c r="G126" s="34"/>
      <c r="H126" s="34"/>
      <c r="I126" s="152"/>
      <c r="J126" s="34"/>
      <c r="K126" s="34"/>
      <c r="L126" s="35"/>
      <c r="M126" s="153"/>
      <c r="N126" s="154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157</v>
      </c>
      <c r="AU126" s="19" t="s">
        <v>78</v>
      </c>
    </row>
    <row r="127" spans="1:65" s="2" customFormat="1" ht="24.2" customHeight="1">
      <c r="A127" s="34"/>
      <c r="B127" s="136"/>
      <c r="C127" s="137" t="s">
        <v>176</v>
      </c>
      <c r="D127" s="137" t="s">
        <v>152</v>
      </c>
      <c r="E127" s="138" t="s">
        <v>177</v>
      </c>
      <c r="F127" s="139" t="s">
        <v>178</v>
      </c>
      <c r="G127" s="140" t="s">
        <v>173</v>
      </c>
      <c r="H127" s="141">
        <v>3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2.4E-2</v>
      </c>
      <c r="T127" s="147">
        <f>S127*H127</f>
        <v>7.2000000000000008E-2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179</v>
      </c>
      <c r="AT127" s="148" t="s">
        <v>152</v>
      </c>
      <c r="AU127" s="148" t="s">
        <v>78</v>
      </c>
      <c r="AY127" s="19" t="s">
        <v>149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76</v>
      </c>
      <c r="BK127" s="149">
        <f>ROUND(I127*H127,2)</f>
        <v>0</v>
      </c>
      <c r="BL127" s="19" t="s">
        <v>179</v>
      </c>
      <c r="BM127" s="148" t="s">
        <v>180</v>
      </c>
    </row>
    <row r="128" spans="1:65" s="2" customFormat="1">
      <c r="A128" s="34"/>
      <c r="B128" s="35"/>
      <c r="C128" s="34"/>
      <c r="D128" s="150" t="s">
        <v>157</v>
      </c>
      <c r="E128" s="34"/>
      <c r="F128" s="151" t="s">
        <v>181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157</v>
      </c>
      <c r="AU128" s="19" t="s">
        <v>78</v>
      </c>
    </row>
    <row r="129" spans="1:65" s="2" customFormat="1" ht="24.2" customHeight="1">
      <c r="A129" s="34"/>
      <c r="B129" s="136"/>
      <c r="C129" s="137" t="s">
        <v>182</v>
      </c>
      <c r="D129" s="137" t="s">
        <v>152</v>
      </c>
      <c r="E129" s="138" t="s">
        <v>183</v>
      </c>
      <c r="F129" s="139" t="s">
        <v>184</v>
      </c>
      <c r="G129" s="140" t="s">
        <v>185</v>
      </c>
      <c r="H129" s="141">
        <v>2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1.933E-2</v>
      </c>
      <c r="T129" s="147">
        <f>S129*H129</f>
        <v>3.866E-2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179</v>
      </c>
      <c r="AT129" s="148" t="s">
        <v>152</v>
      </c>
      <c r="AU129" s="148" t="s">
        <v>78</v>
      </c>
      <c r="AY129" s="19" t="s">
        <v>149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76</v>
      </c>
      <c r="BK129" s="149">
        <f>ROUND(I129*H129,2)</f>
        <v>0</v>
      </c>
      <c r="BL129" s="19" t="s">
        <v>179</v>
      </c>
      <c r="BM129" s="148" t="s">
        <v>186</v>
      </c>
    </row>
    <row r="130" spans="1:65" s="2" customFormat="1">
      <c r="A130" s="34"/>
      <c r="B130" s="35"/>
      <c r="C130" s="34"/>
      <c r="D130" s="150" t="s">
        <v>157</v>
      </c>
      <c r="E130" s="34"/>
      <c r="F130" s="151" t="s">
        <v>187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157</v>
      </c>
      <c r="AU130" s="19" t="s">
        <v>78</v>
      </c>
    </row>
    <row r="131" spans="1:65" s="2" customFormat="1" ht="21.75" customHeight="1">
      <c r="A131" s="34"/>
      <c r="B131" s="136"/>
      <c r="C131" s="137" t="s">
        <v>188</v>
      </c>
      <c r="D131" s="137" t="s">
        <v>152</v>
      </c>
      <c r="E131" s="138" t="s">
        <v>189</v>
      </c>
      <c r="F131" s="139" t="s">
        <v>190</v>
      </c>
      <c r="G131" s="140" t="s">
        <v>185</v>
      </c>
      <c r="H131" s="141">
        <v>1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1.9460000000000002E-2</v>
      </c>
      <c r="T131" s="147">
        <f>S131*H131</f>
        <v>1.9460000000000002E-2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179</v>
      </c>
      <c r="AT131" s="148" t="s">
        <v>152</v>
      </c>
      <c r="AU131" s="148" t="s">
        <v>78</v>
      </c>
      <c r="AY131" s="19" t="s">
        <v>149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76</v>
      </c>
      <c r="BK131" s="149">
        <f>ROUND(I131*H131,2)</f>
        <v>0</v>
      </c>
      <c r="BL131" s="19" t="s">
        <v>179</v>
      </c>
      <c r="BM131" s="148" t="s">
        <v>191</v>
      </c>
    </row>
    <row r="132" spans="1:65" s="2" customFormat="1">
      <c r="A132" s="34"/>
      <c r="B132" s="35"/>
      <c r="C132" s="34"/>
      <c r="D132" s="150" t="s">
        <v>157</v>
      </c>
      <c r="E132" s="34"/>
      <c r="F132" s="151" t="s">
        <v>192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157</v>
      </c>
      <c r="AU132" s="19" t="s">
        <v>78</v>
      </c>
    </row>
    <row r="133" spans="1:65" s="2" customFormat="1" ht="16.5" customHeight="1">
      <c r="A133" s="34"/>
      <c r="B133" s="136"/>
      <c r="C133" s="137" t="s">
        <v>193</v>
      </c>
      <c r="D133" s="137" t="s">
        <v>152</v>
      </c>
      <c r="E133" s="138" t="s">
        <v>194</v>
      </c>
      <c r="F133" s="139" t="s">
        <v>195</v>
      </c>
      <c r="G133" s="140" t="s">
        <v>185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1.56E-3</v>
      </c>
      <c r="T133" s="147">
        <f>S133*H133</f>
        <v>1.56E-3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179</v>
      </c>
      <c r="AT133" s="148" t="s">
        <v>152</v>
      </c>
      <c r="AU133" s="148" t="s">
        <v>78</v>
      </c>
      <c r="AY133" s="19" t="s">
        <v>149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76</v>
      </c>
      <c r="BK133" s="149">
        <f>ROUND(I133*H133,2)</f>
        <v>0</v>
      </c>
      <c r="BL133" s="19" t="s">
        <v>179</v>
      </c>
      <c r="BM133" s="148" t="s">
        <v>196</v>
      </c>
    </row>
    <row r="134" spans="1:65" s="2" customFormat="1">
      <c r="A134" s="34"/>
      <c r="B134" s="35"/>
      <c r="C134" s="34"/>
      <c r="D134" s="150" t="s">
        <v>157</v>
      </c>
      <c r="E134" s="34"/>
      <c r="F134" s="151" t="s">
        <v>197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157</v>
      </c>
      <c r="AU134" s="19" t="s">
        <v>78</v>
      </c>
    </row>
    <row r="135" spans="1:65" s="2" customFormat="1" ht="24.2" customHeight="1">
      <c r="A135" s="34"/>
      <c r="B135" s="136"/>
      <c r="C135" s="137" t="s">
        <v>198</v>
      </c>
      <c r="D135" s="137" t="s">
        <v>152</v>
      </c>
      <c r="E135" s="138" t="s">
        <v>199</v>
      </c>
      <c r="F135" s="139" t="s">
        <v>200</v>
      </c>
      <c r="G135" s="140" t="s">
        <v>201</v>
      </c>
      <c r="H135" s="141">
        <v>10.103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2.2000000000000001E-3</v>
      </c>
      <c r="T135" s="147">
        <f>S135*H135</f>
        <v>2.2226599999999999E-2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179</v>
      </c>
      <c r="AT135" s="148" t="s">
        <v>152</v>
      </c>
      <c r="AU135" s="148" t="s">
        <v>78</v>
      </c>
      <c r="AY135" s="19" t="s">
        <v>149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76</v>
      </c>
      <c r="BK135" s="149">
        <f>ROUND(I135*H135,2)</f>
        <v>0</v>
      </c>
      <c r="BL135" s="19" t="s">
        <v>179</v>
      </c>
      <c r="BM135" s="148" t="s">
        <v>202</v>
      </c>
    </row>
    <row r="136" spans="1:65" s="2" customFormat="1">
      <c r="A136" s="34"/>
      <c r="B136" s="35"/>
      <c r="C136" s="34"/>
      <c r="D136" s="150" t="s">
        <v>157</v>
      </c>
      <c r="E136" s="34"/>
      <c r="F136" s="151" t="s">
        <v>203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157</v>
      </c>
      <c r="AU136" s="19" t="s">
        <v>78</v>
      </c>
    </row>
    <row r="137" spans="1:65" s="13" customFormat="1">
      <c r="B137" s="155"/>
      <c r="D137" s="156" t="s">
        <v>159</v>
      </c>
      <c r="E137" s="157" t="s">
        <v>3</v>
      </c>
      <c r="F137" s="158" t="s">
        <v>204</v>
      </c>
      <c r="H137" s="159">
        <v>7.3579999999999997</v>
      </c>
      <c r="I137" s="160"/>
      <c r="L137" s="155"/>
      <c r="M137" s="161"/>
      <c r="N137" s="162"/>
      <c r="O137" s="162"/>
      <c r="P137" s="162"/>
      <c r="Q137" s="162"/>
      <c r="R137" s="162"/>
      <c r="S137" s="162"/>
      <c r="T137" s="163"/>
      <c r="AT137" s="157" t="s">
        <v>159</v>
      </c>
      <c r="AU137" s="157" t="s">
        <v>78</v>
      </c>
      <c r="AV137" s="13" t="s">
        <v>78</v>
      </c>
      <c r="AW137" s="13" t="s">
        <v>31</v>
      </c>
      <c r="AX137" s="13" t="s">
        <v>69</v>
      </c>
      <c r="AY137" s="157" t="s">
        <v>149</v>
      </c>
    </row>
    <row r="138" spans="1:65" s="13" customFormat="1">
      <c r="B138" s="155"/>
      <c r="D138" s="156" t="s">
        <v>159</v>
      </c>
      <c r="E138" s="157" t="s">
        <v>3</v>
      </c>
      <c r="F138" s="158" t="s">
        <v>205</v>
      </c>
      <c r="H138" s="159">
        <v>2.7450000000000001</v>
      </c>
      <c r="I138" s="160"/>
      <c r="L138" s="155"/>
      <c r="M138" s="161"/>
      <c r="N138" s="162"/>
      <c r="O138" s="162"/>
      <c r="P138" s="162"/>
      <c r="Q138" s="162"/>
      <c r="R138" s="162"/>
      <c r="S138" s="162"/>
      <c r="T138" s="163"/>
      <c r="AT138" s="157" t="s">
        <v>159</v>
      </c>
      <c r="AU138" s="157" t="s">
        <v>78</v>
      </c>
      <c r="AV138" s="13" t="s">
        <v>78</v>
      </c>
      <c r="AW138" s="13" t="s">
        <v>31</v>
      </c>
      <c r="AX138" s="13" t="s">
        <v>69</v>
      </c>
      <c r="AY138" s="157" t="s">
        <v>149</v>
      </c>
    </row>
    <row r="139" spans="1:65" s="14" customFormat="1">
      <c r="B139" s="164"/>
      <c r="D139" s="156" t="s">
        <v>159</v>
      </c>
      <c r="E139" s="165" t="s">
        <v>3</v>
      </c>
      <c r="F139" s="166" t="s">
        <v>206</v>
      </c>
      <c r="H139" s="167">
        <v>10.103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159</v>
      </c>
      <c r="AU139" s="165" t="s">
        <v>78</v>
      </c>
      <c r="AV139" s="14" t="s">
        <v>155</v>
      </c>
      <c r="AW139" s="14" t="s">
        <v>31</v>
      </c>
      <c r="AX139" s="14" t="s">
        <v>76</v>
      </c>
      <c r="AY139" s="165" t="s">
        <v>149</v>
      </c>
    </row>
    <row r="140" spans="1:65" s="2" customFormat="1" ht="24.2" customHeight="1">
      <c r="A140" s="34"/>
      <c r="B140" s="136"/>
      <c r="C140" s="137" t="s">
        <v>207</v>
      </c>
      <c r="D140" s="137" t="s">
        <v>152</v>
      </c>
      <c r="E140" s="138" t="s">
        <v>208</v>
      </c>
      <c r="F140" s="139" t="s">
        <v>209</v>
      </c>
      <c r="G140" s="140" t="s">
        <v>201</v>
      </c>
      <c r="H140" s="141">
        <v>1.8680000000000001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3.0000000000000001E-3</v>
      </c>
      <c r="T140" s="147">
        <f>S140*H140</f>
        <v>5.6040000000000005E-3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179</v>
      </c>
      <c r="AT140" s="148" t="s">
        <v>152</v>
      </c>
      <c r="AU140" s="148" t="s">
        <v>78</v>
      </c>
      <c r="AY140" s="19" t="s">
        <v>149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76</v>
      </c>
      <c r="BK140" s="149">
        <f>ROUND(I140*H140,2)</f>
        <v>0</v>
      </c>
      <c r="BL140" s="19" t="s">
        <v>179</v>
      </c>
      <c r="BM140" s="148" t="s">
        <v>210</v>
      </c>
    </row>
    <row r="141" spans="1:65" s="2" customFormat="1">
      <c r="A141" s="34"/>
      <c r="B141" s="35"/>
      <c r="C141" s="34"/>
      <c r="D141" s="150" t="s">
        <v>157</v>
      </c>
      <c r="E141" s="34"/>
      <c r="F141" s="151" t="s">
        <v>211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157</v>
      </c>
      <c r="AU141" s="19" t="s">
        <v>78</v>
      </c>
    </row>
    <row r="142" spans="1:65" s="13" customFormat="1">
      <c r="B142" s="155"/>
      <c r="D142" s="156" t="s">
        <v>159</v>
      </c>
      <c r="E142" s="157" t="s">
        <v>3</v>
      </c>
      <c r="F142" s="158" t="s">
        <v>212</v>
      </c>
      <c r="H142" s="159">
        <v>1.8680000000000001</v>
      </c>
      <c r="I142" s="160"/>
      <c r="L142" s="155"/>
      <c r="M142" s="161"/>
      <c r="N142" s="162"/>
      <c r="O142" s="162"/>
      <c r="P142" s="162"/>
      <c r="Q142" s="162"/>
      <c r="R142" s="162"/>
      <c r="S142" s="162"/>
      <c r="T142" s="163"/>
      <c r="AT142" s="157" t="s">
        <v>159</v>
      </c>
      <c r="AU142" s="157" t="s">
        <v>78</v>
      </c>
      <c r="AV142" s="13" t="s">
        <v>78</v>
      </c>
      <c r="AW142" s="13" t="s">
        <v>31</v>
      </c>
      <c r="AX142" s="13" t="s">
        <v>76</v>
      </c>
      <c r="AY142" s="157" t="s">
        <v>149</v>
      </c>
    </row>
    <row r="143" spans="1:65" s="2" customFormat="1" ht="44.25" customHeight="1">
      <c r="A143" s="34"/>
      <c r="B143" s="136"/>
      <c r="C143" s="137" t="s">
        <v>213</v>
      </c>
      <c r="D143" s="137" t="s">
        <v>152</v>
      </c>
      <c r="E143" s="138" t="s">
        <v>214</v>
      </c>
      <c r="F143" s="139" t="s">
        <v>215</v>
      </c>
      <c r="G143" s="140" t="s">
        <v>173</v>
      </c>
      <c r="H143" s="141">
        <v>1</v>
      </c>
      <c r="I143" s="142"/>
      <c r="J143" s="143">
        <f>ROUND(I143*H143,2)</f>
        <v>0</v>
      </c>
      <c r="K143" s="139"/>
      <c r="L143" s="35"/>
      <c r="M143" s="144" t="s">
        <v>3</v>
      </c>
      <c r="N143" s="145" t="s">
        <v>40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4.8000000000000001E-5</v>
      </c>
      <c r="T143" s="147">
        <f>S143*H143</f>
        <v>4.8000000000000001E-5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48" t="s">
        <v>155</v>
      </c>
      <c r="AT143" s="148" t="s">
        <v>152</v>
      </c>
      <c r="AU143" s="148" t="s">
        <v>78</v>
      </c>
      <c r="AY143" s="19" t="s">
        <v>149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9" t="s">
        <v>76</v>
      </c>
      <c r="BK143" s="149">
        <f>ROUND(I143*H143,2)</f>
        <v>0</v>
      </c>
      <c r="BL143" s="19" t="s">
        <v>155</v>
      </c>
      <c r="BM143" s="148" t="s">
        <v>216</v>
      </c>
    </row>
    <row r="144" spans="1:65" s="2" customFormat="1">
      <c r="A144" s="34"/>
      <c r="B144" s="35"/>
      <c r="C144" s="34"/>
      <c r="D144" s="150" t="s">
        <v>157</v>
      </c>
      <c r="E144" s="34"/>
      <c r="F144" s="151" t="s">
        <v>217</v>
      </c>
      <c r="G144" s="34"/>
      <c r="H144" s="34"/>
      <c r="I144" s="152"/>
      <c r="J144" s="34"/>
      <c r="K144" s="34"/>
      <c r="L144" s="35"/>
      <c r="M144" s="153"/>
      <c r="N144" s="154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157</v>
      </c>
      <c r="AU144" s="19" t="s">
        <v>78</v>
      </c>
    </row>
    <row r="145" spans="1:65" s="2" customFormat="1" ht="44.25" customHeight="1">
      <c r="A145" s="34"/>
      <c r="B145" s="136"/>
      <c r="C145" s="137" t="s">
        <v>9</v>
      </c>
      <c r="D145" s="137" t="s">
        <v>152</v>
      </c>
      <c r="E145" s="138" t="s">
        <v>218</v>
      </c>
      <c r="F145" s="139" t="s">
        <v>219</v>
      </c>
      <c r="G145" s="140" t="s">
        <v>173</v>
      </c>
      <c r="H145" s="141">
        <v>3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155</v>
      </c>
      <c r="AT145" s="148" t="s">
        <v>152</v>
      </c>
      <c r="AU145" s="148" t="s">
        <v>78</v>
      </c>
      <c r="AY145" s="19" t="s">
        <v>149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76</v>
      </c>
      <c r="BK145" s="149">
        <f>ROUND(I145*H145,2)</f>
        <v>0</v>
      </c>
      <c r="BL145" s="19" t="s">
        <v>155</v>
      </c>
      <c r="BM145" s="148" t="s">
        <v>220</v>
      </c>
    </row>
    <row r="146" spans="1:65" s="2" customFormat="1">
      <c r="A146" s="34"/>
      <c r="B146" s="35"/>
      <c r="C146" s="34"/>
      <c r="D146" s="150" t="s">
        <v>157</v>
      </c>
      <c r="E146" s="34"/>
      <c r="F146" s="151" t="s">
        <v>221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157</v>
      </c>
      <c r="AU146" s="19" t="s">
        <v>78</v>
      </c>
    </row>
    <row r="147" spans="1:65" s="2" customFormat="1" ht="37.9" customHeight="1">
      <c r="A147" s="34"/>
      <c r="B147" s="136"/>
      <c r="C147" s="137" t="s">
        <v>222</v>
      </c>
      <c r="D147" s="137" t="s">
        <v>152</v>
      </c>
      <c r="E147" s="138" t="s">
        <v>223</v>
      </c>
      <c r="F147" s="139" t="s">
        <v>224</v>
      </c>
      <c r="G147" s="140" t="s">
        <v>201</v>
      </c>
      <c r="H147" s="141">
        <v>10</v>
      </c>
      <c r="I147" s="142"/>
      <c r="J147" s="143">
        <f>ROUND(I147*H147,2)</f>
        <v>0</v>
      </c>
      <c r="K147" s="139"/>
      <c r="L147" s="35"/>
      <c r="M147" s="144" t="s">
        <v>3</v>
      </c>
      <c r="N147" s="145" t="s">
        <v>40</v>
      </c>
      <c r="O147" s="55"/>
      <c r="P147" s="146">
        <f>O147*H147</f>
        <v>0</v>
      </c>
      <c r="Q147" s="146">
        <v>0</v>
      </c>
      <c r="R147" s="146">
        <f>Q147*H147</f>
        <v>0</v>
      </c>
      <c r="S147" s="146">
        <v>2.2399999999999998E-3</v>
      </c>
      <c r="T147" s="147">
        <f>S147*H147</f>
        <v>2.2399999999999996E-2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8" t="s">
        <v>155</v>
      </c>
      <c r="AT147" s="148" t="s">
        <v>152</v>
      </c>
      <c r="AU147" s="148" t="s">
        <v>78</v>
      </c>
      <c r="AY147" s="19" t="s">
        <v>149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9" t="s">
        <v>76</v>
      </c>
      <c r="BK147" s="149">
        <f>ROUND(I147*H147,2)</f>
        <v>0</v>
      </c>
      <c r="BL147" s="19" t="s">
        <v>155</v>
      </c>
      <c r="BM147" s="148" t="s">
        <v>225</v>
      </c>
    </row>
    <row r="148" spans="1:65" s="2" customFormat="1">
      <c r="A148" s="34"/>
      <c r="B148" s="35"/>
      <c r="C148" s="34"/>
      <c r="D148" s="150" t="s">
        <v>157</v>
      </c>
      <c r="E148" s="34"/>
      <c r="F148" s="151" t="s">
        <v>226</v>
      </c>
      <c r="G148" s="34"/>
      <c r="H148" s="34"/>
      <c r="I148" s="152"/>
      <c r="J148" s="34"/>
      <c r="K148" s="34"/>
      <c r="L148" s="35"/>
      <c r="M148" s="153"/>
      <c r="N148" s="154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157</v>
      </c>
      <c r="AU148" s="19" t="s">
        <v>78</v>
      </c>
    </row>
    <row r="149" spans="1:65" s="13" customFormat="1">
      <c r="B149" s="155"/>
      <c r="D149" s="156" t="s">
        <v>159</v>
      </c>
      <c r="E149" s="157" t="s">
        <v>3</v>
      </c>
      <c r="F149" s="158" t="s">
        <v>207</v>
      </c>
      <c r="H149" s="159">
        <v>10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159</v>
      </c>
      <c r="AU149" s="157" t="s">
        <v>78</v>
      </c>
      <c r="AV149" s="13" t="s">
        <v>78</v>
      </c>
      <c r="AW149" s="13" t="s">
        <v>31</v>
      </c>
      <c r="AX149" s="13" t="s">
        <v>76</v>
      </c>
      <c r="AY149" s="157" t="s">
        <v>149</v>
      </c>
    </row>
    <row r="150" spans="1:65" s="2" customFormat="1" ht="49.15" customHeight="1">
      <c r="A150" s="34"/>
      <c r="B150" s="136"/>
      <c r="C150" s="137" t="s">
        <v>227</v>
      </c>
      <c r="D150" s="137" t="s">
        <v>152</v>
      </c>
      <c r="E150" s="138" t="s">
        <v>228</v>
      </c>
      <c r="F150" s="139" t="s">
        <v>229</v>
      </c>
      <c r="G150" s="140" t="s">
        <v>173</v>
      </c>
      <c r="H150" s="141">
        <v>4</v>
      </c>
      <c r="I150" s="142"/>
      <c r="J150" s="143">
        <f>ROUND(I150*H150,2)</f>
        <v>0</v>
      </c>
      <c r="K150" s="139"/>
      <c r="L150" s="35"/>
      <c r="M150" s="144" t="s">
        <v>3</v>
      </c>
      <c r="N150" s="145" t="s">
        <v>40</v>
      </c>
      <c r="O150" s="55"/>
      <c r="P150" s="146">
        <f>O150*H150</f>
        <v>0</v>
      </c>
      <c r="Q150" s="146">
        <v>0</v>
      </c>
      <c r="R150" s="146">
        <f>Q150*H150</f>
        <v>0</v>
      </c>
      <c r="S150" s="146">
        <v>8.0000000000000004E-4</v>
      </c>
      <c r="T150" s="147">
        <f>S150*H150</f>
        <v>3.2000000000000002E-3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48" t="s">
        <v>155</v>
      </c>
      <c r="AT150" s="148" t="s">
        <v>152</v>
      </c>
      <c r="AU150" s="148" t="s">
        <v>78</v>
      </c>
      <c r="AY150" s="19" t="s">
        <v>149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9" t="s">
        <v>76</v>
      </c>
      <c r="BK150" s="149">
        <f>ROUND(I150*H150,2)</f>
        <v>0</v>
      </c>
      <c r="BL150" s="19" t="s">
        <v>155</v>
      </c>
      <c r="BM150" s="148" t="s">
        <v>230</v>
      </c>
    </row>
    <row r="151" spans="1:65" s="2" customFormat="1">
      <c r="A151" s="34"/>
      <c r="B151" s="35"/>
      <c r="C151" s="34"/>
      <c r="D151" s="150" t="s">
        <v>157</v>
      </c>
      <c r="E151" s="34"/>
      <c r="F151" s="151" t="s">
        <v>231</v>
      </c>
      <c r="G151" s="34"/>
      <c r="H151" s="34"/>
      <c r="I151" s="152"/>
      <c r="J151" s="34"/>
      <c r="K151" s="34"/>
      <c r="L151" s="35"/>
      <c r="M151" s="153"/>
      <c r="N151" s="154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157</v>
      </c>
      <c r="AU151" s="19" t="s">
        <v>78</v>
      </c>
    </row>
    <row r="152" spans="1:65" s="2" customFormat="1" ht="33" customHeight="1">
      <c r="A152" s="34"/>
      <c r="B152" s="136"/>
      <c r="C152" s="137" t="s">
        <v>232</v>
      </c>
      <c r="D152" s="137" t="s">
        <v>152</v>
      </c>
      <c r="E152" s="138" t="s">
        <v>233</v>
      </c>
      <c r="F152" s="139" t="s">
        <v>234</v>
      </c>
      <c r="G152" s="140" t="s">
        <v>173</v>
      </c>
      <c r="H152" s="141">
        <v>2</v>
      </c>
      <c r="I152" s="142"/>
      <c r="J152" s="143">
        <f>ROUND(I152*H152,2)</f>
        <v>0</v>
      </c>
      <c r="K152" s="139"/>
      <c r="L152" s="35"/>
      <c r="M152" s="144" t="s">
        <v>3</v>
      </c>
      <c r="N152" s="145" t="s">
        <v>40</v>
      </c>
      <c r="O152" s="55"/>
      <c r="P152" s="146">
        <f>O152*H152</f>
        <v>0</v>
      </c>
      <c r="Q152" s="146">
        <v>0</v>
      </c>
      <c r="R152" s="146">
        <f>Q152*H152</f>
        <v>0</v>
      </c>
      <c r="S152" s="146">
        <v>1.4999999999999999E-4</v>
      </c>
      <c r="T152" s="147">
        <f>S152*H152</f>
        <v>2.9999999999999997E-4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8" t="s">
        <v>155</v>
      </c>
      <c r="AT152" s="148" t="s">
        <v>152</v>
      </c>
      <c r="AU152" s="148" t="s">
        <v>78</v>
      </c>
      <c r="AY152" s="19" t="s">
        <v>149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9" t="s">
        <v>76</v>
      </c>
      <c r="BK152" s="149">
        <f>ROUND(I152*H152,2)</f>
        <v>0</v>
      </c>
      <c r="BL152" s="19" t="s">
        <v>155</v>
      </c>
      <c r="BM152" s="148" t="s">
        <v>235</v>
      </c>
    </row>
    <row r="153" spans="1:65" s="2" customFormat="1">
      <c r="A153" s="34"/>
      <c r="B153" s="35"/>
      <c r="C153" s="34"/>
      <c r="D153" s="150" t="s">
        <v>157</v>
      </c>
      <c r="E153" s="34"/>
      <c r="F153" s="151" t="s">
        <v>236</v>
      </c>
      <c r="G153" s="34"/>
      <c r="H153" s="34"/>
      <c r="I153" s="152"/>
      <c r="J153" s="34"/>
      <c r="K153" s="34"/>
      <c r="L153" s="35"/>
      <c r="M153" s="153"/>
      <c r="N153" s="154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157</v>
      </c>
      <c r="AU153" s="19" t="s">
        <v>78</v>
      </c>
    </row>
    <row r="154" spans="1:65" s="2" customFormat="1" ht="24.2" customHeight="1">
      <c r="A154" s="34"/>
      <c r="B154" s="136"/>
      <c r="C154" s="137" t="s">
        <v>179</v>
      </c>
      <c r="D154" s="137" t="s">
        <v>152</v>
      </c>
      <c r="E154" s="138" t="s">
        <v>237</v>
      </c>
      <c r="F154" s="139" t="s">
        <v>238</v>
      </c>
      <c r="G154" s="140" t="s">
        <v>173</v>
      </c>
      <c r="H154" s="141">
        <v>5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8.5999999999999998E-4</v>
      </c>
      <c r="T154" s="147">
        <f>S154*H154</f>
        <v>4.3E-3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155</v>
      </c>
      <c r="AT154" s="148" t="s">
        <v>152</v>
      </c>
      <c r="AU154" s="148" t="s">
        <v>78</v>
      </c>
      <c r="AY154" s="19" t="s">
        <v>149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76</v>
      </c>
      <c r="BK154" s="149">
        <f>ROUND(I154*H154,2)</f>
        <v>0</v>
      </c>
      <c r="BL154" s="19" t="s">
        <v>155</v>
      </c>
      <c r="BM154" s="148" t="s">
        <v>239</v>
      </c>
    </row>
    <row r="155" spans="1:65" s="2" customFormat="1">
      <c r="A155" s="34"/>
      <c r="B155" s="35"/>
      <c r="C155" s="34"/>
      <c r="D155" s="150" t="s">
        <v>157</v>
      </c>
      <c r="E155" s="34"/>
      <c r="F155" s="151" t="s">
        <v>240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157</v>
      </c>
      <c r="AU155" s="19" t="s">
        <v>78</v>
      </c>
    </row>
    <row r="156" spans="1:65" s="12" customFormat="1" ht="22.9" customHeight="1">
      <c r="B156" s="123"/>
      <c r="D156" s="124" t="s">
        <v>68</v>
      </c>
      <c r="E156" s="134" t="s">
        <v>241</v>
      </c>
      <c r="F156" s="134" t="s">
        <v>242</v>
      </c>
      <c r="I156" s="126"/>
      <c r="J156" s="135">
        <f>BK156</f>
        <v>0</v>
      </c>
      <c r="L156" s="123"/>
      <c r="M156" s="128"/>
      <c r="N156" s="129"/>
      <c r="O156" s="129"/>
      <c r="P156" s="130">
        <f>SUM(P157:P173)</f>
        <v>0</v>
      </c>
      <c r="Q156" s="129"/>
      <c r="R156" s="130">
        <f>SUM(R157:R173)</f>
        <v>0</v>
      </c>
      <c r="S156" s="129"/>
      <c r="T156" s="131">
        <f>SUM(T157:T173)</f>
        <v>2.3748385000000001</v>
      </c>
      <c r="AR156" s="124" t="s">
        <v>76</v>
      </c>
      <c r="AT156" s="132" t="s">
        <v>68</v>
      </c>
      <c r="AU156" s="132" t="s">
        <v>76</v>
      </c>
      <c r="AY156" s="124" t="s">
        <v>149</v>
      </c>
      <c r="BK156" s="133">
        <f>SUM(BK157:BK173)</f>
        <v>0</v>
      </c>
    </row>
    <row r="157" spans="1:65" s="2" customFormat="1" ht="16.5" customHeight="1">
      <c r="A157" s="34"/>
      <c r="B157" s="136"/>
      <c r="C157" s="137" t="s">
        <v>243</v>
      </c>
      <c r="D157" s="137" t="s">
        <v>152</v>
      </c>
      <c r="E157" s="138" t="s">
        <v>244</v>
      </c>
      <c r="F157" s="139" t="s">
        <v>245</v>
      </c>
      <c r="G157" s="140" t="s">
        <v>81</v>
      </c>
      <c r="H157" s="141">
        <v>4.93</v>
      </c>
      <c r="I157" s="142"/>
      <c r="J157" s="143">
        <f>ROUND(I157*H157,2)</f>
        <v>0</v>
      </c>
      <c r="K157" s="139"/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4.0000000000000001E-3</v>
      </c>
      <c r="T157" s="147">
        <f>S157*H157</f>
        <v>1.9719999999999998E-2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155</v>
      </c>
      <c r="AT157" s="148" t="s">
        <v>152</v>
      </c>
      <c r="AU157" s="148" t="s">
        <v>78</v>
      </c>
      <c r="AY157" s="19" t="s">
        <v>149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76</v>
      </c>
      <c r="BK157" s="149">
        <f>ROUND(I157*H157,2)</f>
        <v>0</v>
      </c>
      <c r="BL157" s="19" t="s">
        <v>155</v>
      </c>
      <c r="BM157" s="148" t="s">
        <v>246</v>
      </c>
    </row>
    <row r="158" spans="1:65" s="2" customFormat="1">
      <c r="A158" s="34"/>
      <c r="B158" s="35"/>
      <c r="C158" s="34"/>
      <c r="D158" s="150" t="s">
        <v>157</v>
      </c>
      <c r="E158" s="34"/>
      <c r="F158" s="151" t="s">
        <v>247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157</v>
      </c>
      <c r="AU158" s="19" t="s">
        <v>78</v>
      </c>
    </row>
    <row r="159" spans="1:65" s="13" customFormat="1">
      <c r="B159" s="155"/>
      <c r="D159" s="156" t="s">
        <v>159</v>
      </c>
      <c r="E159" s="157" t="s">
        <v>3</v>
      </c>
      <c r="F159" s="158" t="s">
        <v>84</v>
      </c>
      <c r="H159" s="159">
        <v>4.93</v>
      </c>
      <c r="I159" s="160"/>
      <c r="L159" s="155"/>
      <c r="M159" s="161"/>
      <c r="N159" s="162"/>
      <c r="O159" s="162"/>
      <c r="P159" s="162"/>
      <c r="Q159" s="162"/>
      <c r="R159" s="162"/>
      <c r="S159" s="162"/>
      <c r="T159" s="163"/>
      <c r="AT159" s="157" t="s">
        <v>159</v>
      </c>
      <c r="AU159" s="157" t="s">
        <v>78</v>
      </c>
      <c r="AV159" s="13" t="s">
        <v>78</v>
      </c>
      <c r="AW159" s="13" t="s">
        <v>31</v>
      </c>
      <c r="AX159" s="13" t="s">
        <v>76</v>
      </c>
      <c r="AY159" s="157" t="s">
        <v>149</v>
      </c>
    </row>
    <row r="160" spans="1:65" s="2" customFormat="1" ht="16.5" customHeight="1">
      <c r="A160" s="34"/>
      <c r="B160" s="136"/>
      <c r="C160" s="137" t="s">
        <v>248</v>
      </c>
      <c r="D160" s="137" t="s">
        <v>152</v>
      </c>
      <c r="E160" s="138" t="s">
        <v>249</v>
      </c>
      <c r="F160" s="139" t="s">
        <v>250</v>
      </c>
      <c r="G160" s="140" t="s">
        <v>81</v>
      </c>
      <c r="H160" s="141">
        <v>4.93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2E-3</v>
      </c>
      <c r="T160" s="147">
        <f>S160*H160</f>
        <v>9.859999999999999E-3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155</v>
      </c>
      <c r="AT160" s="148" t="s">
        <v>152</v>
      </c>
      <c r="AU160" s="148" t="s">
        <v>78</v>
      </c>
      <c r="AY160" s="19" t="s">
        <v>149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76</v>
      </c>
      <c r="BK160" s="149">
        <f>ROUND(I160*H160,2)</f>
        <v>0</v>
      </c>
      <c r="BL160" s="19" t="s">
        <v>155</v>
      </c>
      <c r="BM160" s="148" t="s">
        <v>251</v>
      </c>
    </row>
    <row r="161" spans="1:65" s="2" customFormat="1">
      <c r="A161" s="34"/>
      <c r="B161" s="35"/>
      <c r="C161" s="34"/>
      <c r="D161" s="150" t="s">
        <v>157</v>
      </c>
      <c r="E161" s="34"/>
      <c r="F161" s="151" t="s">
        <v>252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157</v>
      </c>
      <c r="AU161" s="19" t="s">
        <v>78</v>
      </c>
    </row>
    <row r="162" spans="1:65" s="13" customFormat="1">
      <c r="B162" s="155"/>
      <c r="D162" s="156" t="s">
        <v>159</v>
      </c>
      <c r="E162" s="157" t="s">
        <v>3</v>
      </c>
      <c r="F162" s="158" t="s">
        <v>84</v>
      </c>
      <c r="H162" s="159">
        <v>4.93</v>
      </c>
      <c r="I162" s="160"/>
      <c r="L162" s="155"/>
      <c r="M162" s="161"/>
      <c r="N162" s="162"/>
      <c r="O162" s="162"/>
      <c r="P162" s="162"/>
      <c r="Q162" s="162"/>
      <c r="R162" s="162"/>
      <c r="S162" s="162"/>
      <c r="T162" s="163"/>
      <c r="AT162" s="157" t="s">
        <v>159</v>
      </c>
      <c r="AU162" s="157" t="s">
        <v>78</v>
      </c>
      <c r="AV162" s="13" t="s">
        <v>78</v>
      </c>
      <c r="AW162" s="13" t="s">
        <v>31</v>
      </c>
      <c r="AX162" s="13" t="s">
        <v>76</v>
      </c>
      <c r="AY162" s="157" t="s">
        <v>149</v>
      </c>
    </row>
    <row r="163" spans="1:65" s="2" customFormat="1" ht="24.2" customHeight="1">
      <c r="A163" s="34"/>
      <c r="B163" s="136"/>
      <c r="C163" s="137" t="s">
        <v>253</v>
      </c>
      <c r="D163" s="137" t="s">
        <v>152</v>
      </c>
      <c r="E163" s="138" t="s">
        <v>254</v>
      </c>
      <c r="F163" s="139" t="s">
        <v>255</v>
      </c>
      <c r="G163" s="140" t="s">
        <v>81</v>
      </c>
      <c r="H163" s="141">
        <v>27.786999999999999</v>
      </c>
      <c r="I163" s="142"/>
      <c r="J163" s="143">
        <f>ROUND(I163*H163,2)</f>
        <v>0</v>
      </c>
      <c r="K163" s="139"/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8.1500000000000003E-2</v>
      </c>
      <c r="T163" s="147">
        <f>S163*H163</f>
        <v>2.2646405000000001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155</v>
      </c>
      <c r="AT163" s="148" t="s">
        <v>152</v>
      </c>
      <c r="AU163" s="148" t="s">
        <v>78</v>
      </c>
      <c r="AY163" s="19" t="s">
        <v>149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76</v>
      </c>
      <c r="BK163" s="149">
        <f>ROUND(I163*H163,2)</f>
        <v>0</v>
      </c>
      <c r="BL163" s="19" t="s">
        <v>155</v>
      </c>
      <c r="BM163" s="148" t="s">
        <v>256</v>
      </c>
    </row>
    <row r="164" spans="1:65" s="2" customFormat="1">
      <c r="A164" s="34"/>
      <c r="B164" s="35"/>
      <c r="C164" s="34"/>
      <c r="D164" s="150" t="s">
        <v>157</v>
      </c>
      <c r="E164" s="34"/>
      <c r="F164" s="151" t="s">
        <v>257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157</v>
      </c>
      <c r="AU164" s="19" t="s">
        <v>78</v>
      </c>
    </row>
    <row r="165" spans="1:65" s="13" customFormat="1">
      <c r="B165" s="155"/>
      <c r="D165" s="156" t="s">
        <v>159</v>
      </c>
      <c r="E165" s="157" t="s">
        <v>3</v>
      </c>
      <c r="F165" s="158" t="s">
        <v>258</v>
      </c>
      <c r="H165" s="159">
        <v>27.786999999999999</v>
      </c>
      <c r="I165" s="160"/>
      <c r="L165" s="155"/>
      <c r="M165" s="161"/>
      <c r="N165" s="162"/>
      <c r="O165" s="162"/>
      <c r="P165" s="162"/>
      <c r="Q165" s="162"/>
      <c r="R165" s="162"/>
      <c r="S165" s="162"/>
      <c r="T165" s="163"/>
      <c r="AT165" s="157" t="s">
        <v>159</v>
      </c>
      <c r="AU165" s="157" t="s">
        <v>78</v>
      </c>
      <c r="AV165" s="13" t="s">
        <v>78</v>
      </c>
      <c r="AW165" s="13" t="s">
        <v>31</v>
      </c>
      <c r="AX165" s="13" t="s">
        <v>76</v>
      </c>
      <c r="AY165" s="157" t="s">
        <v>149</v>
      </c>
    </row>
    <row r="166" spans="1:65" s="2" customFormat="1" ht="37.9" customHeight="1">
      <c r="A166" s="34"/>
      <c r="B166" s="136"/>
      <c r="C166" s="137" t="s">
        <v>259</v>
      </c>
      <c r="D166" s="137" t="s">
        <v>152</v>
      </c>
      <c r="E166" s="138" t="s">
        <v>260</v>
      </c>
      <c r="F166" s="139" t="s">
        <v>261</v>
      </c>
      <c r="G166" s="140" t="s">
        <v>201</v>
      </c>
      <c r="H166" s="141">
        <v>10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2E-3</v>
      </c>
      <c r="T166" s="147">
        <f>S166*H166</f>
        <v>0.02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155</v>
      </c>
      <c r="AT166" s="148" t="s">
        <v>152</v>
      </c>
      <c r="AU166" s="148" t="s">
        <v>78</v>
      </c>
      <c r="AY166" s="19" t="s">
        <v>149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76</v>
      </c>
      <c r="BK166" s="149">
        <f>ROUND(I166*H166,2)</f>
        <v>0</v>
      </c>
      <c r="BL166" s="19" t="s">
        <v>155</v>
      </c>
      <c r="BM166" s="148" t="s">
        <v>262</v>
      </c>
    </row>
    <row r="167" spans="1:65" s="2" customFormat="1">
      <c r="A167" s="34"/>
      <c r="B167" s="35"/>
      <c r="C167" s="34"/>
      <c r="D167" s="150" t="s">
        <v>157</v>
      </c>
      <c r="E167" s="34"/>
      <c r="F167" s="151" t="s">
        <v>263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157</v>
      </c>
      <c r="AU167" s="19" t="s">
        <v>78</v>
      </c>
    </row>
    <row r="168" spans="1:65" s="13" customFormat="1">
      <c r="B168" s="155"/>
      <c r="D168" s="156" t="s">
        <v>159</v>
      </c>
      <c r="E168" s="157" t="s">
        <v>3</v>
      </c>
      <c r="F168" s="158" t="s">
        <v>264</v>
      </c>
      <c r="H168" s="159">
        <v>10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159</v>
      </c>
      <c r="AU168" s="157" t="s">
        <v>78</v>
      </c>
      <c r="AV168" s="13" t="s">
        <v>78</v>
      </c>
      <c r="AW168" s="13" t="s">
        <v>31</v>
      </c>
      <c r="AX168" s="13" t="s">
        <v>76</v>
      </c>
      <c r="AY168" s="157" t="s">
        <v>149</v>
      </c>
    </row>
    <row r="169" spans="1:65" s="2" customFormat="1" ht="37.9" customHeight="1">
      <c r="A169" s="34"/>
      <c r="B169" s="136"/>
      <c r="C169" s="137" t="s">
        <v>8</v>
      </c>
      <c r="D169" s="137" t="s">
        <v>152</v>
      </c>
      <c r="E169" s="138" t="s">
        <v>265</v>
      </c>
      <c r="F169" s="139" t="s">
        <v>266</v>
      </c>
      <c r="G169" s="140" t="s">
        <v>201</v>
      </c>
      <c r="H169" s="141">
        <v>10.103</v>
      </c>
      <c r="I169" s="142"/>
      <c r="J169" s="143">
        <f>ROUND(I169*H169,2)</f>
        <v>0</v>
      </c>
      <c r="K169" s="139"/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6.0000000000000001E-3</v>
      </c>
      <c r="T169" s="147">
        <f>S169*H169</f>
        <v>6.0617999999999998E-2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155</v>
      </c>
      <c r="AT169" s="148" t="s">
        <v>152</v>
      </c>
      <c r="AU169" s="148" t="s">
        <v>78</v>
      </c>
      <c r="AY169" s="19" t="s">
        <v>149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76</v>
      </c>
      <c r="BK169" s="149">
        <f>ROUND(I169*H169,2)</f>
        <v>0</v>
      </c>
      <c r="BL169" s="19" t="s">
        <v>155</v>
      </c>
      <c r="BM169" s="148" t="s">
        <v>267</v>
      </c>
    </row>
    <row r="170" spans="1:65" s="2" customFormat="1">
      <c r="A170" s="34"/>
      <c r="B170" s="35"/>
      <c r="C170" s="34"/>
      <c r="D170" s="150" t="s">
        <v>157</v>
      </c>
      <c r="E170" s="34"/>
      <c r="F170" s="151" t="s">
        <v>268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157</v>
      </c>
      <c r="AU170" s="19" t="s">
        <v>78</v>
      </c>
    </row>
    <row r="171" spans="1:65" s="13" customFormat="1">
      <c r="B171" s="155"/>
      <c r="D171" s="156" t="s">
        <v>159</v>
      </c>
      <c r="E171" s="157" t="s">
        <v>3</v>
      </c>
      <c r="F171" s="158" t="s">
        <v>204</v>
      </c>
      <c r="H171" s="159">
        <v>7.3579999999999997</v>
      </c>
      <c r="I171" s="160"/>
      <c r="L171" s="155"/>
      <c r="M171" s="161"/>
      <c r="N171" s="162"/>
      <c r="O171" s="162"/>
      <c r="P171" s="162"/>
      <c r="Q171" s="162"/>
      <c r="R171" s="162"/>
      <c r="S171" s="162"/>
      <c r="T171" s="163"/>
      <c r="AT171" s="157" t="s">
        <v>159</v>
      </c>
      <c r="AU171" s="157" t="s">
        <v>78</v>
      </c>
      <c r="AV171" s="13" t="s">
        <v>78</v>
      </c>
      <c r="AW171" s="13" t="s">
        <v>31</v>
      </c>
      <c r="AX171" s="13" t="s">
        <v>69</v>
      </c>
      <c r="AY171" s="157" t="s">
        <v>149</v>
      </c>
    </row>
    <row r="172" spans="1:65" s="13" customFormat="1">
      <c r="B172" s="155"/>
      <c r="D172" s="156" t="s">
        <v>159</v>
      </c>
      <c r="E172" s="157" t="s">
        <v>3</v>
      </c>
      <c r="F172" s="158" t="s">
        <v>205</v>
      </c>
      <c r="H172" s="159">
        <v>2.7450000000000001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159</v>
      </c>
      <c r="AU172" s="157" t="s">
        <v>78</v>
      </c>
      <c r="AV172" s="13" t="s">
        <v>78</v>
      </c>
      <c r="AW172" s="13" t="s">
        <v>31</v>
      </c>
      <c r="AX172" s="13" t="s">
        <v>69</v>
      </c>
      <c r="AY172" s="157" t="s">
        <v>149</v>
      </c>
    </row>
    <row r="173" spans="1:65" s="14" customFormat="1">
      <c r="B173" s="164"/>
      <c r="D173" s="156" t="s">
        <v>159</v>
      </c>
      <c r="E173" s="165" t="s">
        <v>3</v>
      </c>
      <c r="F173" s="166" t="s">
        <v>206</v>
      </c>
      <c r="H173" s="167">
        <v>10.103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5" t="s">
        <v>159</v>
      </c>
      <c r="AU173" s="165" t="s">
        <v>78</v>
      </c>
      <c r="AV173" s="14" t="s">
        <v>155</v>
      </c>
      <c r="AW173" s="14" t="s">
        <v>31</v>
      </c>
      <c r="AX173" s="14" t="s">
        <v>76</v>
      </c>
      <c r="AY173" s="165" t="s">
        <v>149</v>
      </c>
    </row>
    <row r="174" spans="1:65" s="12" customFormat="1" ht="22.9" customHeight="1">
      <c r="B174" s="123"/>
      <c r="D174" s="124" t="s">
        <v>68</v>
      </c>
      <c r="E174" s="134" t="s">
        <v>269</v>
      </c>
      <c r="F174" s="134" t="s">
        <v>270</v>
      </c>
      <c r="I174" s="126"/>
      <c r="J174" s="135">
        <f>BK174</f>
        <v>0</v>
      </c>
      <c r="L174" s="123"/>
      <c r="M174" s="128"/>
      <c r="N174" s="129"/>
      <c r="O174" s="129"/>
      <c r="P174" s="130">
        <f>SUM(P175:P183)</f>
        <v>0</v>
      </c>
      <c r="Q174" s="129"/>
      <c r="R174" s="130">
        <f>SUM(R175:R183)</f>
        <v>0</v>
      </c>
      <c r="S174" s="129"/>
      <c r="T174" s="131">
        <f>SUM(T175:T183)</f>
        <v>0</v>
      </c>
      <c r="AR174" s="124" t="s">
        <v>76</v>
      </c>
      <c r="AT174" s="132" t="s">
        <v>68</v>
      </c>
      <c r="AU174" s="132" t="s">
        <v>76</v>
      </c>
      <c r="AY174" s="124" t="s">
        <v>149</v>
      </c>
      <c r="BK174" s="133">
        <f>SUM(BK175:BK183)</f>
        <v>0</v>
      </c>
    </row>
    <row r="175" spans="1:65" s="2" customFormat="1" ht="37.9" customHeight="1">
      <c r="A175" s="34"/>
      <c r="B175" s="136"/>
      <c r="C175" s="137" t="s">
        <v>271</v>
      </c>
      <c r="D175" s="137" t="s">
        <v>152</v>
      </c>
      <c r="E175" s="138" t="s">
        <v>272</v>
      </c>
      <c r="F175" s="139" t="s">
        <v>273</v>
      </c>
      <c r="G175" s="140" t="s">
        <v>274</v>
      </c>
      <c r="H175" s="141">
        <v>2.738</v>
      </c>
      <c r="I175" s="142"/>
      <c r="J175" s="143">
        <f>ROUND(I175*H175,2)</f>
        <v>0</v>
      </c>
      <c r="K175" s="139"/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155</v>
      </c>
      <c r="AT175" s="148" t="s">
        <v>152</v>
      </c>
      <c r="AU175" s="148" t="s">
        <v>78</v>
      </c>
      <c r="AY175" s="19" t="s">
        <v>149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76</v>
      </c>
      <c r="BK175" s="149">
        <f>ROUND(I175*H175,2)</f>
        <v>0</v>
      </c>
      <c r="BL175" s="19" t="s">
        <v>155</v>
      </c>
      <c r="BM175" s="148" t="s">
        <v>275</v>
      </c>
    </row>
    <row r="176" spans="1:65" s="2" customFormat="1">
      <c r="A176" s="34"/>
      <c r="B176" s="35"/>
      <c r="C176" s="34"/>
      <c r="D176" s="150" t="s">
        <v>157</v>
      </c>
      <c r="E176" s="34"/>
      <c r="F176" s="151" t="s">
        <v>276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157</v>
      </c>
      <c r="AU176" s="19" t="s">
        <v>78</v>
      </c>
    </row>
    <row r="177" spans="1:65" s="2" customFormat="1" ht="33" customHeight="1">
      <c r="A177" s="34"/>
      <c r="B177" s="136"/>
      <c r="C177" s="137" t="s">
        <v>277</v>
      </c>
      <c r="D177" s="137" t="s">
        <v>152</v>
      </c>
      <c r="E177" s="138" t="s">
        <v>278</v>
      </c>
      <c r="F177" s="139" t="s">
        <v>279</v>
      </c>
      <c r="G177" s="140" t="s">
        <v>274</v>
      </c>
      <c r="H177" s="141">
        <v>2.738</v>
      </c>
      <c r="I177" s="142"/>
      <c r="J177" s="143">
        <f>ROUND(I177*H177,2)</f>
        <v>0</v>
      </c>
      <c r="K177" s="139"/>
      <c r="L177" s="35"/>
      <c r="M177" s="144" t="s">
        <v>3</v>
      </c>
      <c r="N177" s="145" t="s">
        <v>40</v>
      </c>
      <c r="O177" s="5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8" t="s">
        <v>155</v>
      </c>
      <c r="AT177" s="148" t="s">
        <v>152</v>
      </c>
      <c r="AU177" s="148" t="s">
        <v>78</v>
      </c>
      <c r="AY177" s="19" t="s">
        <v>149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9" t="s">
        <v>76</v>
      </c>
      <c r="BK177" s="149">
        <f>ROUND(I177*H177,2)</f>
        <v>0</v>
      </c>
      <c r="BL177" s="19" t="s">
        <v>155</v>
      </c>
      <c r="BM177" s="148" t="s">
        <v>280</v>
      </c>
    </row>
    <row r="178" spans="1:65" s="2" customFormat="1">
      <c r="A178" s="34"/>
      <c r="B178" s="35"/>
      <c r="C178" s="34"/>
      <c r="D178" s="150" t="s">
        <v>157</v>
      </c>
      <c r="E178" s="34"/>
      <c r="F178" s="151" t="s">
        <v>281</v>
      </c>
      <c r="G178" s="34"/>
      <c r="H178" s="34"/>
      <c r="I178" s="152"/>
      <c r="J178" s="34"/>
      <c r="K178" s="34"/>
      <c r="L178" s="35"/>
      <c r="M178" s="153"/>
      <c r="N178" s="154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157</v>
      </c>
      <c r="AU178" s="19" t="s">
        <v>78</v>
      </c>
    </row>
    <row r="179" spans="1:65" s="2" customFormat="1" ht="44.25" customHeight="1">
      <c r="A179" s="34"/>
      <c r="B179" s="136"/>
      <c r="C179" s="137" t="s">
        <v>282</v>
      </c>
      <c r="D179" s="137" t="s">
        <v>152</v>
      </c>
      <c r="E179" s="138" t="s">
        <v>283</v>
      </c>
      <c r="F179" s="139" t="s">
        <v>284</v>
      </c>
      <c r="G179" s="140" t="s">
        <v>274</v>
      </c>
      <c r="H179" s="141">
        <v>65.712000000000003</v>
      </c>
      <c r="I179" s="142"/>
      <c r="J179" s="143">
        <f>ROUND(I179*H179,2)</f>
        <v>0</v>
      </c>
      <c r="K179" s="139"/>
      <c r="L179" s="35"/>
      <c r="M179" s="144" t="s">
        <v>3</v>
      </c>
      <c r="N179" s="145" t="s">
        <v>40</v>
      </c>
      <c r="O179" s="5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48" t="s">
        <v>155</v>
      </c>
      <c r="AT179" s="148" t="s">
        <v>152</v>
      </c>
      <c r="AU179" s="148" t="s">
        <v>78</v>
      </c>
      <c r="AY179" s="19" t="s">
        <v>149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9" t="s">
        <v>76</v>
      </c>
      <c r="BK179" s="149">
        <f>ROUND(I179*H179,2)</f>
        <v>0</v>
      </c>
      <c r="BL179" s="19" t="s">
        <v>155</v>
      </c>
      <c r="BM179" s="148" t="s">
        <v>285</v>
      </c>
    </row>
    <row r="180" spans="1:65" s="2" customFormat="1">
      <c r="A180" s="34"/>
      <c r="B180" s="35"/>
      <c r="C180" s="34"/>
      <c r="D180" s="150" t="s">
        <v>157</v>
      </c>
      <c r="E180" s="34"/>
      <c r="F180" s="151" t="s">
        <v>286</v>
      </c>
      <c r="G180" s="34"/>
      <c r="H180" s="34"/>
      <c r="I180" s="152"/>
      <c r="J180" s="34"/>
      <c r="K180" s="34"/>
      <c r="L180" s="35"/>
      <c r="M180" s="153"/>
      <c r="N180" s="154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157</v>
      </c>
      <c r="AU180" s="19" t="s">
        <v>78</v>
      </c>
    </row>
    <row r="181" spans="1:65" s="13" customFormat="1">
      <c r="B181" s="155"/>
      <c r="D181" s="156" t="s">
        <v>159</v>
      </c>
      <c r="F181" s="158" t="s">
        <v>287</v>
      </c>
      <c r="H181" s="159">
        <v>65.712000000000003</v>
      </c>
      <c r="I181" s="160"/>
      <c r="L181" s="155"/>
      <c r="M181" s="161"/>
      <c r="N181" s="162"/>
      <c r="O181" s="162"/>
      <c r="P181" s="162"/>
      <c r="Q181" s="162"/>
      <c r="R181" s="162"/>
      <c r="S181" s="162"/>
      <c r="T181" s="163"/>
      <c r="AT181" s="157" t="s">
        <v>159</v>
      </c>
      <c r="AU181" s="157" t="s">
        <v>78</v>
      </c>
      <c r="AV181" s="13" t="s">
        <v>78</v>
      </c>
      <c r="AW181" s="13" t="s">
        <v>4</v>
      </c>
      <c r="AX181" s="13" t="s">
        <v>76</v>
      </c>
      <c r="AY181" s="157" t="s">
        <v>149</v>
      </c>
    </row>
    <row r="182" spans="1:65" s="2" customFormat="1" ht="44.25" customHeight="1">
      <c r="A182" s="34"/>
      <c r="B182" s="136"/>
      <c r="C182" s="137" t="s">
        <v>288</v>
      </c>
      <c r="D182" s="137" t="s">
        <v>152</v>
      </c>
      <c r="E182" s="138" t="s">
        <v>289</v>
      </c>
      <c r="F182" s="139" t="s">
        <v>290</v>
      </c>
      <c r="G182" s="140" t="s">
        <v>274</v>
      </c>
      <c r="H182" s="141">
        <v>2.738</v>
      </c>
      <c r="I182" s="142"/>
      <c r="J182" s="143">
        <f>ROUND(I182*H182,2)</f>
        <v>0</v>
      </c>
      <c r="K182" s="139"/>
      <c r="L182" s="35"/>
      <c r="M182" s="144" t="s">
        <v>3</v>
      </c>
      <c r="N182" s="145" t="s">
        <v>40</v>
      </c>
      <c r="O182" s="55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48" t="s">
        <v>155</v>
      </c>
      <c r="AT182" s="148" t="s">
        <v>152</v>
      </c>
      <c r="AU182" s="148" t="s">
        <v>78</v>
      </c>
      <c r="AY182" s="19" t="s">
        <v>149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9" t="s">
        <v>76</v>
      </c>
      <c r="BK182" s="149">
        <f>ROUND(I182*H182,2)</f>
        <v>0</v>
      </c>
      <c r="BL182" s="19" t="s">
        <v>155</v>
      </c>
      <c r="BM182" s="148" t="s">
        <v>291</v>
      </c>
    </row>
    <row r="183" spans="1:65" s="2" customFormat="1">
      <c r="A183" s="34"/>
      <c r="B183" s="35"/>
      <c r="C183" s="34"/>
      <c r="D183" s="150" t="s">
        <v>157</v>
      </c>
      <c r="E183" s="34"/>
      <c r="F183" s="151" t="s">
        <v>292</v>
      </c>
      <c r="G183" s="34"/>
      <c r="H183" s="34"/>
      <c r="I183" s="152"/>
      <c r="J183" s="34"/>
      <c r="K183" s="34"/>
      <c r="L183" s="35"/>
      <c r="M183" s="153"/>
      <c r="N183" s="154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157</v>
      </c>
      <c r="AU183" s="19" t="s">
        <v>78</v>
      </c>
    </row>
    <row r="184" spans="1:65" s="12" customFormat="1" ht="25.9" customHeight="1">
      <c r="B184" s="123"/>
      <c r="D184" s="124" t="s">
        <v>68</v>
      </c>
      <c r="E184" s="125" t="s">
        <v>293</v>
      </c>
      <c r="F184" s="125" t="s">
        <v>294</v>
      </c>
      <c r="I184" s="126"/>
      <c r="J184" s="127">
        <f>BK184</f>
        <v>0</v>
      </c>
      <c r="L184" s="123"/>
      <c r="M184" s="128"/>
      <c r="N184" s="129"/>
      <c r="O184" s="129"/>
      <c r="P184" s="130">
        <f>P185+P196+P202+P206</f>
        <v>0</v>
      </c>
      <c r="Q184" s="129"/>
      <c r="R184" s="130">
        <f>R185+R196+R202+R206</f>
        <v>0.1940769</v>
      </c>
      <c r="S184" s="129"/>
      <c r="T184" s="131">
        <f>T185+T196+T202+T206</f>
        <v>0</v>
      </c>
      <c r="AR184" s="124" t="s">
        <v>76</v>
      </c>
      <c r="AT184" s="132" t="s">
        <v>68</v>
      </c>
      <c r="AU184" s="132" t="s">
        <v>69</v>
      </c>
      <c r="AY184" s="124" t="s">
        <v>149</v>
      </c>
      <c r="BK184" s="133">
        <f>BK185+BK196+BK202+BK206</f>
        <v>0</v>
      </c>
    </row>
    <row r="185" spans="1:65" s="12" customFormat="1" ht="22.9" customHeight="1">
      <c r="B185" s="123"/>
      <c r="D185" s="124" t="s">
        <v>68</v>
      </c>
      <c r="E185" s="134" t="s">
        <v>182</v>
      </c>
      <c r="F185" s="134" t="s">
        <v>295</v>
      </c>
      <c r="I185" s="126"/>
      <c r="J185" s="135">
        <f>BK185</f>
        <v>0</v>
      </c>
      <c r="L185" s="123"/>
      <c r="M185" s="128"/>
      <c r="N185" s="129"/>
      <c r="O185" s="129"/>
      <c r="P185" s="130">
        <f>SUM(P186:P195)</f>
        <v>0</v>
      </c>
      <c r="Q185" s="129"/>
      <c r="R185" s="130">
        <f>SUM(R186:R195)</f>
        <v>0.1926388</v>
      </c>
      <c r="S185" s="129"/>
      <c r="T185" s="131">
        <f>SUM(T186:T195)</f>
        <v>0</v>
      </c>
      <c r="AR185" s="124" t="s">
        <v>76</v>
      </c>
      <c r="AT185" s="132" t="s">
        <v>68</v>
      </c>
      <c r="AU185" s="132" t="s">
        <v>76</v>
      </c>
      <c r="AY185" s="124" t="s">
        <v>149</v>
      </c>
      <c r="BK185" s="133">
        <f>SUM(BK186:BK195)</f>
        <v>0</v>
      </c>
    </row>
    <row r="186" spans="1:65" s="2" customFormat="1" ht="24.2" customHeight="1">
      <c r="A186" s="34"/>
      <c r="B186" s="136"/>
      <c r="C186" s="137" t="s">
        <v>296</v>
      </c>
      <c r="D186" s="137" t="s">
        <v>152</v>
      </c>
      <c r="E186" s="138" t="s">
        <v>297</v>
      </c>
      <c r="F186" s="139" t="s">
        <v>298</v>
      </c>
      <c r="G186" s="140" t="s">
        <v>81</v>
      </c>
      <c r="H186" s="141">
        <v>1.0069999999999999</v>
      </c>
      <c r="I186" s="142"/>
      <c r="J186" s="143">
        <f>ROUND(I186*H186,2)</f>
        <v>0</v>
      </c>
      <c r="K186" s="139"/>
      <c r="L186" s="35"/>
      <c r="M186" s="144" t="s">
        <v>3</v>
      </c>
      <c r="N186" s="145" t="s">
        <v>40</v>
      </c>
      <c r="O186" s="55"/>
      <c r="P186" s="146">
        <f>O186*H186</f>
        <v>0</v>
      </c>
      <c r="Q186" s="146">
        <v>4.1200000000000001E-2</v>
      </c>
      <c r="R186" s="146">
        <f>Q186*H186</f>
        <v>4.1488399999999995E-2</v>
      </c>
      <c r="S186" s="146">
        <v>0</v>
      </c>
      <c r="T186" s="14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8" t="s">
        <v>155</v>
      </c>
      <c r="AT186" s="148" t="s">
        <v>152</v>
      </c>
      <c r="AU186" s="148" t="s">
        <v>78</v>
      </c>
      <c r="AY186" s="19" t="s">
        <v>149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9" t="s">
        <v>76</v>
      </c>
      <c r="BK186" s="149">
        <f>ROUND(I186*H186,2)</f>
        <v>0</v>
      </c>
      <c r="BL186" s="19" t="s">
        <v>155</v>
      </c>
      <c r="BM186" s="148" t="s">
        <v>299</v>
      </c>
    </row>
    <row r="187" spans="1:65" s="2" customFormat="1">
      <c r="A187" s="34"/>
      <c r="B187" s="35"/>
      <c r="C187" s="34"/>
      <c r="D187" s="150" t="s">
        <v>157</v>
      </c>
      <c r="E187" s="34"/>
      <c r="F187" s="151" t="s">
        <v>300</v>
      </c>
      <c r="G187" s="34"/>
      <c r="H187" s="34"/>
      <c r="I187" s="152"/>
      <c r="J187" s="34"/>
      <c r="K187" s="34"/>
      <c r="L187" s="35"/>
      <c r="M187" s="153"/>
      <c r="N187" s="154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157</v>
      </c>
      <c r="AU187" s="19" t="s">
        <v>78</v>
      </c>
    </row>
    <row r="188" spans="1:65" s="13" customFormat="1">
      <c r="B188" s="155"/>
      <c r="D188" s="156" t="s">
        <v>159</v>
      </c>
      <c r="E188" s="157" t="s">
        <v>3</v>
      </c>
      <c r="F188" s="158" t="s">
        <v>301</v>
      </c>
      <c r="H188" s="159">
        <v>0.70699999999999996</v>
      </c>
      <c r="I188" s="160"/>
      <c r="L188" s="155"/>
      <c r="M188" s="161"/>
      <c r="N188" s="162"/>
      <c r="O188" s="162"/>
      <c r="P188" s="162"/>
      <c r="Q188" s="162"/>
      <c r="R188" s="162"/>
      <c r="S188" s="162"/>
      <c r="T188" s="163"/>
      <c r="AT188" s="157" t="s">
        <v>159</v>
      </c>
      <c r="AU188" s="157" t="s">
        <v>78</v>
      </c>
      <c r="AV188" s="13" t="s">
        <v>78</v>
      </c>
      <c r="AW188" s="13" t="s">
        <v>31</v>
      </c>
      <c r="AX188" s="13" t="s">
        <v>69</v>
      </c>
      <c r="AY188" s="157" t="s">
        <v>149</v>
      </c>
    </row>
    <row r="189" spans="1:65" s="13" customFormat="1">
      <c r="B189" s="155"/>
      <c r="D189" s="156" t="s">
        <v>159</v>
      </c>
      <c r="E189" s="157" t="s">
        <v>3</v>
      </c>
      <c r="F189" s="158" t="s">
        <v>302</v>
      </c>
      <c r="H189" s="159">
        <v>0.3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159</v>
      </c>
      <c r="AU189" s="157" t="s">
        <v>78</v>
      </c>
      <c r="AV189" s="13" t="s">
        <v>78</v>
      </c>
      <c r="AW189" s="13" t="s">
        <v>31</v>
      </c>
      <c r="AX189" s="13" t="s">
        <v>69</v>
      </c>
      <c r="AY189" s="157" t="s">
        <v>149</v>
      </c>
    </row>
    <row r="190" spans="1:65" s="14" customFormat="1">
      <c r="B190" s="164"/>
      <c r="D190" s="156" t="s">
        <v>159</v>
      </c>
      <c r="E190" s="165" t="s">
        <v>3</v>
      </c>
      <c r="F190" s="166" t="s">
        <v>206</v>
      </c>
      <c r="H190" s="167">
        <v>1.0069999999999999</v>
      </c>
      <c r="I190" s="168"/>
      <c r="L190" s="164"/>
      <c r="M190" s="169"/>
      <c r="N190" s="170"/>
      <c r="O190" s="170"/>
      <c r="P190" s="170"/>
      <c r="Q190" s="170"/>
      <c r="R190" s="170"/>
      <c r="S190" s="170"/>
      <c r="T190" s="171"/>
      <c r="AT190" s="165" t="s">
        <v>159</v>
      </c>
      <c r="AU190" s="165" t="s">
        <v>78</v>
      </c>
      <c r="AV190" s="14" t="s">
        <v>155</v>
      </c>
      <c r="AW190" s="14" t="s">
        <v>31</v>
      </c>
      <c r="AX190" s="14" t="s">
        <v>76</v>
      </c>
      <c r="AY190" s="165" t="s">
        <v>149</v>
      </c>
    </row>
    <row r="191" spans="1:65" s="2" customFormat="1" ht="37.9" customHeight="1">
      <c r="A191" s="34"/>
      <c r="B191" s="136"/>
      <c r="C191" s="137" t="s">
        <v>303</v>
      </c>
      <c r="D191" s="137" t="s">
        <v>152</v>
      </c>
      <c r="E191" s="138" t="s">
        <v>304</v>
      </c>
      <c r="F191" s="139" t="s">
        <v>305</v>
      </c>
      <c r="G191" s="140" t="s">
        <v>81</v>
      </c>
      <c r="H191" s="141">
        <v>5.5570000000000004</v>
      </c>
      <c r="I191" s="142"/>
      <c r="J191" s="143">
        <f>ROUND(I191*H191,2)</f>
        <v>0</v>
      </c>
      <c r="K191" s="139"/>
      <c r="L191" s="35"/>
      <c r="M191" s="144" t="s">
        <v>3</v>
      </c>
      <c r="N191" s="145" t="s">
        <v>40</v>
      </c>
      <c r="O191" s="55"/>
      <c r="P191" s="146">
        <f>O191*H191</f>
        <v>0</v>
      </c>
      <c r="Q191" s="146">
        <v>2.7199999999999998E-2</v>
      </c>
      <c r="R191" s="146">
        <f>Q191*H191</f>
        <v>0.15115039999999999</v>
      </c>
      <c r="S191" s="146">
        <v>0</v>
      </c>
      <c r="T191" s="14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48" t="s">
        <v>155</v>
      </c>
      <c r="AT191" s="148" t="s">
        <v>152</v>
      </c>
      <c r="AU191" s="148" t="s">
        <v>78</v>
      </c>
      <c r="AY191" s="19" t="s">
        <v>149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9" t="s">
        <v>76</v>
      </c>
      <c r="BK191" s="149">
        <f>ROUND(I191*H191,2)</f>
        <v>0</v>
      </c>
      <c r="BL191" s="19" t="s">
        <v>155</v>
      </c>
      <c r="BM191" s="148" t="s">
        <v>306</v>
      </c>
    </row>
    <row r="192" spans="1:65" s="2" customFormat="1">
      <c r="A192" s="34"/>
      <c r="B192" s="35"/>
      <c r="C192" s="34"/>
      <c r="D192" s="150" t="s">
        <v>157</v>
      </c>
      <c r="E192" s="34"/>
      <c r="F192" s="151" t="s">
        <v>307</v>
      </c>
      <c r="G192" s="34"/>
      <c r="H192" s="34"/>
      <c r="I192" s="152"/>
      <c r="J192" s="34"/>
      <c r="K192" s="34"/>
      <c r="L192" s="35"/>
      <c r="M192" s="153"/>
      <c r="N192" s="154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157</v>
      </c>
      <c r="AU192" s="19" t="s">
        <v>78</v>
      </c>
    </row>
    <row r="193" spans="1:65" s="15" customFormat="1">
      <c r="B193" s="172"/>
      <c r="D193" s="156" t="s">
        <v>159</v>
      </c>
      <c r="E193" s="173" t="s">
        <v>3</v>
      </c>
      <c r="F193" s="174" t="s">
        <v>308</v>
      </c>
      <c r="H193" s="173" t="s">
        <v>3</v>
      </c>
      <c r="I193" s="175"/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159</v>
      </c>
      <c r="AU193" s="173" t="s">
        <v>78</v>
      </c>
      <c r="AV193" s="15" t="s">
        <v>76</v>
      </c>
      <c r="AW193" s="15" t="s">
        <v>31</v>
      </c>
      <c r="AX193" s="15" t="s">
        <v>69</v>
      </c>
      <c r="AY193" s="173" t="s">
        <v>149</v>
      </c>
    </row>
    <row r="194" spans="1:65" s="13" customFormat="1">
      <c r="B194" s="155"/>
      <c r="D194" s="156" t="s">
        <v>159</v>
      </c>
      <c r="E194" s="157" t="s">
        <v>3</v>
      </c>
      <c r="F194" s="158" t="s">
        <v>309</v>
      </c>
      <c r="H194" s="159">
        <v>5.5570000000000004</v>
      </c>
      <c r="I194" s="160"/>
      <c r="L194" s="155"/>
      <c r="M194" s="161"/>
      <c r="N194" s="162"/>
      <c r="O194" s="162"/>
      <c r="P194" s="162"/>
      <c r="Q194" s="162"/>
      <c r="R194" s="162"/>
      <c r="S194" s="162"/>
      <c r="T194" s="163"/>
      <c r="AT194" s="157" t="s">
        <v>159</v>
      </c>
      <c r="AU194" s="157" t="s">
        <v>78</v>
      </c>
      <c r="AV194" s="13" t="s">
        <v>78</v>
      </c>
      <c r="AW194" s="13" t="s">
        <v>31</v>
      </c>
      <c r="AX194" s="13" t="s">
        <v>69</v>
      </c>
      <c r="AY194" s="157" t="s">
        <v>149</v>
      </c>
    </row>
    <row r="195" spans="1:65" s="14" customFormat="1">
      <c r="B195" s="164"/>
      <c r="D195" s="156" t="s">
        <v>159</v>
      </c>
      <c r="E195" s="165" t="s">
        <v>3</v>
      </c>
      <c r="F195" s="166" t="s">
        <v>206</v>
      </c>
      <c r="H195" s="167">
        <v>5.5570000000000004</v>
      </c>
      <c r="I195" s="168"/>
      <c r="L195" s="164"/>
      <c r="M195" s="169"/>
      <c r="N195" s="170"/>
      <c r="O195" s="170"/>
      <c r="P195" s="170"/>
      <c r="Q195" s="170"/>
      <c r="R195" s="170"/>
      <c r="S195" s="170"/>
      <c r="T195" s="171"/>
      <c r="AT195" s="165" t="s">
        <v>159</v>
      </c>
      <c r="AU195" s="165" t="s">
        <v>78</v>
      </c>
      <c r="AV195" s="14" t="s">
        <v>155</v>
      </c>
      <c r="AW195" s="14" t="s">
        <v>31</v>
      </c>
      <c r="AX195" s="14" t="s">
        <v>76</v>
      </c>
      <c r="AY195" s="165" t="s">
        <v>149</v>
      </c>
    </row>
    <row r="196" spans="1:65" s="12" customFormat="1" ht="22.9" customHeight="1">
      <c r="B196" s="123"/>
      <c r="D196" s="124" t="s">
        <v>68</v>
      </c>
      <c r="E196" s="134" t="s">
        <v>198</v>
      </c>
      <c r="F196" s="134" t="s">
        <v>310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SUM(P197:P201)</f>
        <v>0</v>
      </c>
      <c r="Q196" s="129"/>
      <c r="R196" s="130">
        <f>SUM(R197:R201)</f>
        <v>7.9720000000000008E-4</v>
      </c>
      <c r="S196" s="129"/>
      <c r="T196" s="131">
        <f>SUM(T197:T201)</f>
        <v>0</v>
      </c>
      <c r="AR196" s="124" t="s">
        <v>76</v>
      </c>
      <c r="AT196" s="132" t="s">
        <v>68</v>
      </c>
      <c r="AU196" s="132" t="s">
        <v>76</v>
      </c>
      <c r="AY196" s="124" t="s">
        <v>149</v>
      </c>
      <c r="BK196" s="133">
        <f>SUM(BK197:BK201)</f>
        <v>0</v>
      </c>
    </row>
    <row r="197" spans="1:65" s="2" customFormat="1" ht="37.9" customHeight="1">
      <c r="A197" s="34"/>
      <c r="B197" s="136"/>
      <c r="C197" s="137" t="s">
        <v>311</v>
      </c>
      <c r="D197" s="137" t="s">
        <v>152</v>
      </c>
      <c r="E197" s="138" t="s">
        <v>312</v>
      </c>
      <c r="F197" s="139" t="s">
        <v>313</v>
      </c>
      <c r="G197" s="140" t="s">
        <v>81</v>
      </c>
      <c r="H197" s="141">
        <v>19.93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4.0000000000000003E-5</v>
      </c>
      <c r="R197" s="146">
        <f>Q197*H197</f>
        <v>7.9720000000000008E-4</v>
      </c>
      <c r="S197" s="146">
        <v>0</v>
      </c>
      <c r="T197" s="14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155</v>
      </c>
      <c r="AT197" s="148" t="s">
        <v>152</v>
      </c>
      <c r="AU197" s="148" t="s">
        <v>78</v>
      </c>
      <c r="AY197" s="19" t="s">
        <v>149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76</v>
      </c>
      <c r="BK197" s="149">
        <f>ROUND(I197*H197,2)</f>
        <v>0</v>
      </c>
      <c r="BL197" s="19" t="s">
        <v>155</v>
      </c>
      <c r="BM197" s="148" t="s">
        <v>314</v>
      </c>
    </row>
    <row r="198" spans="1:65" s="2" customFormat="1">
      <c r="A198" s="34"/>
      <c r="B198" s="35"/>
      <c r="C198" s="34"/>
      <c r="D198" s="150" t="s">
        <v>157</v>
      </c>
      <c r="E198" s="34"/>
      <c r="F198" s="151" t="s">
        <v>315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157</v>
      </c>
      <c r="AU198" s="19" t="s">
        <v>78</v>
      </c>
    </row>
    <row r="199" spans="1:65" s="13" customFormat="1">
      <c r="B199" s="155"/>
      <c r="D199" s="156" t="s">
        <v>159</v>
      </c>
      <c r="E199" s="157" t="s">
        <v>3</v>
      </c>
      <c r="F199" s="158" t="s">
        <v>84</v>
      </c>
      <c r="H199" s="159">
        <v>4.93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159</v>
      </c>
      <c r="AU199" s="157" t="s">
        <v>78</v>
      </c>
      <c r="AV199" s="13" t="s">
        <v>78</v>
      </c>
      <c r="AW199" s="13" t="s">
        <v>31</v>
      </c>
      <c r="AX199" s="13" t="s">
        <v>69</v>
      </c>
      <c r="AY199" s="157" t="s">
        <v>149</v>
      </c>
    </row>
    <row r="200" spans="1:65" s="13" customFormat="1">
      <c r="B200" s="155"/>
      <c r="D200" s="156" t="s">
        <v>159</v>
      </c>
      <c r="E200" s="157" t="s">
        <v>3</v>
      </c>
      <c r="F200" s="158" t="s">
        <v>316</v>
      </c>
      <c r="H200" s="159">
        <v>15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159</v>
      </c>
      <c r="AU200" s="157" t="s">
        <v>78</v>
      </c>
      <c r="AV200" s="13" t="s">
        <v>78</v>
      </c>
      <c r="AW200" s="13" t="s">
        <v>31</v>
      </c>
      <c r="AX200" s="13" t="s">
        <v>69</v>
      </c>
      <c r="AY200" s="157" t="s">
        <v>149</v>
      </c>
    </row>
    <row r="201" spans="1:65" s="14" customFormat="1">
      <c r="B201" s="164"/>
      <c r="D201" s="156" t="s">
        <v>159</v>
      </c>
      <c r="E201" s="165" t="s">
        <v>3</v>
      </c>
      <c r="F201" s="166" t="s">
        <v>206</v>
      </c>
      <c r="H201" s="167">
        <v>19.93</v>
      </c>
      <c r="I201" s="168"/>
      <c r="L201" s="164"/>
      <c r="M201" s="169"/>
      <c r="N201" s="170"/>
      <c r="O201" s="170"/>
      <c r="P201" s="170"/>
      <c r="Q201" s="170"/>
      <c r="R201" s="170"/>
      <c r="S201" s="170"/>
      <c r="T201" s="171"/>
      <c r="AT201" s="165" t="s">
        <v>159</v>
      </c>
      <c r="AU201" s="165" t="s">
        <v>78</v>
      </c>
      <c r="AV201" s="14" t="s">
        <v>155</v>
      </c>
      <c r="AW201" s="14" t="s">
        <v>31</v>
      </c>
      <c r="AX201" s="14" t="s">
        <v>76</v>
      </c>
      <c r="AY201" s="165" t="s">
        <v>149</v>
      </c>
    </row>
    <row r="202" spans="1:65" s="12" customFormat="1" ht="22.9" customHeight="1">
      <c r="B202" s="123"/>
      <c r="D202" s="124" t="s">
        <v>68</v>
      </c>
      <c r="E202" s="134" t="s">
        <v>317</v>
      </c>
      <c r="F202" s="134" t="s">
        <v>318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SUM(P203:P205)</f>
        <v>0</v>
      </c>
      <c r="Q202" s="129"/>
      <c r="R202" s="130">
        <f>SUM(R203:R205)</f>
        <v>6.4089999999999991E-4</v>
      </c>
      <c r="S202" s="129"/>
      <c r="T202" s="131">
        <f>SUM(T203:T205)</f>
        <v>0</v>
      </c>
      <c r="AR202" s="124" t="s">
        <v>76</v>
      </c>
      <c r="AT202" s="132" t="s">
        <v>68</v>
      </c>
      <c r="AU202" s="132" t="s">
        <v>76</v>
      </c>
      <c r="AY202" s="124" t="s">
        <v>149</v>
      </c>
      <c r="BK202" s="133">
        <f>SUM(BK203:BK205)</f>
        <v>0</v>
      </c>
    </row>
    <row r="203" spans="1:65" s="2" customFormat="1" ht="37.9" customHeight="1">
      <c r="A203" s="34"/>
      <c r="B203" s="136"/>
      <c r="C203" s="137" t="s">
        <v>319</v>
      </c>
      <c r="D203" s="137" t="s">
        <v>152</v>
      </c>
      <c r="E203" s="138" t="s">
        <v>320</v>
      </c>
      <c r="F203" s="139" t="s">
        <v>321</v>
      </c>
      <c r="G203" s="140" t="s">
        <v>81</v>
      </c>
      <c r="H203" s="141">
        <v>4.93</v>
      </c>
      <c r="I203" s="142"/>
      <c r="J203" s="143">
        <f>ROUND(I203*H203,2)</f>
        <v>0</v>
      </c>
      <c r="K203" s="139"/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1.2999999999999999E-4</v>
      </c>
      <c r="R203" s="146">
        <f>Q203*H203</f>
        <v>6.4089999999999991E-4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155</v>
      </c>
      <c r="AT203" s="148" t="s">
        <v>152</v>
      </c>
      <c r="AU203" s="148" t="s">
        <v>78</v>
      </c>
      <c r="AY203" s="19" t="s">
        <v>149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76</v>
      </c>
      <c r="BK203" s="149">
        <f>ROUND(I203*H203,2)</f>
        <v>0</v>
      </c>
      <c r="BL203" s="19" t="s">
        <v>155</v>
      </c>
      <c r="BM203" s="148" t="s">
        <v>322</v>
      </c>
    </row>
    <row r="204" spans="1:65" s="2" customFormat="1">
      <c r="A204" s="34"/>
      <c r="B204" s="35"/>
      <c r="C204" s="34"/>
      <c r="D204" s="150" t="s">
        <v>157</v>
      </c>
      <c r="E204" s="34"/>
      <c r="F204" s="151" t="s">
        <v>323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157</v>
      </c>
      <c r="AU204" s="19" t="s">
        <v>78</v>
      </c>
    </row>
    <row r="205" spans="1:65" s="13" customFormat="1">
      <c r="B205" s="155"/>
      <c r="D205" s="156" t="s">
        <v>159</v>
      </c>
      <c r="E205" s="157" t="s">
        <v>3</v>
      </c>
      <c r="F205" s="158" t="s">
        <v>84</v>
      </c>
      <c r="H205" s="159">
        <v>4.93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159</v>
      </c>
      <c r="AU205" s="157" t="s">
        <v>78</v>
      </c>
      <c r="AV205" s="13" t="s">
        <v>78</v>
      </c>
      <c r="AW205" s="13" t="s">
        <v>31</v>
      </c>
      <c r="AX205" s="13" t="s">
        <v>76</v>
      </c>
      <c r="AY205" s="157" t="s">
        <v>149</v>
      </c>
    </row>
    <row r="206" spans="1:65" s="12" customFormat="1" ht="22.9" customHeight="1">
      <c r="B206" s="123"/>
      <c r="D206" s="124" t="s">
        <v>68</v>
      </c>
      <c r="E206" s="134" t="s">
        <v>324</v>
      </c>
      <c r="F206" s="134" t="s">
        <v>325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SUM(P207:P208)</f>
        <v>0</v>
      </c>
      <c r="Q206" s="129"/>
      <c r="R206" s="130">
        <f>SUM(R207:R208)</f>
        <v>0</v>
      </c>
      <c r="S206" s="129"/>
      <c r="T206" s="131">
        <f>SUM(T207:T208)</f>
        <v>0</v>
      </c>
      <c r="AR206" s="124" t="s">
        <v>76</v>
      </c>
      <c r="AT206" s="132" t="s">
        <v>68</v>
      </c>
      <c r="AU206" s="132" t="s">
        <v>76</v>
      </c>
      <c r="AY206" s="124" t="s">
        <v>149</v>
      </c>
      <c r="BK206" s="133">
        <f>SUM(BK207:BK208)</f>
        <v>0</v>
      </c>
    </row>
    <row r="207" spans="1:65" s="2" customFormat="1" ht="62.65" customHeight="1">
      <c r="A207" s="34"/>
      <c r="B207" s="136"/>
      <c r="C207" s="137" t="s">
        <v>326</v>
      </c>
      <c r="D207" s="137" t="s">
        <v>152</v>
      </c>
      <c r="E207" s="138" t="s">
        <v>327</v>
      </c>
      <c r="F207" s="139" t="s">
        <v>328</v>
      </c>
      <c r="G207" s="140" t="s">
        <v>274</v>
      </c>
      <c r="H207" s="141">
        <v>0.19400000000000001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155</v>
      </c>
      <c r="AT207" s="148" t="s">
        <v>152</v>
      </c>
      <c r="AU207" s="148" t="s">
        <v>78</v>
      </c>
      <c r="AY207" s="19" t="s">
        <v>149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76</v>
      </c>
      <c r="BK207" s="149">
        <f>ROUND(I207*H207,2)</f>
        <v>0</v>
      </c>
      <c r="BL207" s="19" t="s">
        <v>155</v>
      </c>
      <c r="BM207" s="148" t="s">
        <v>329</v>
      </c>
    </row>
    <row r="208" spans="1:65" s="2" customFormat="1">
      <c r="A208" s="34"/>
      <c r="B208" s="35"/>
      <c r="C208" s="34"/>
      <c r="D208" s="150" t="s">
        <v>157</v>
      </c>
      <c r="E208" s="34"/>
      <c r="F208" s="151" t="s">
        <v>330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157</v>
      </c>
      <c r="AU208" s="19" t="s">
        <v>78</v>
      </c>
    </row>
    <row r="209" spans="1:65" s="12" customFormat="1" ht="25.9" customHeight="1">
      <c r="B209" s="123"/>
      <c r="D209" s="124" t="s">
        <v>68</v>
      </c>
      <c r="E209" s="125" t="s">
        <v>331</v>
      </c>
      <c r="F209" s="125" t="s">
        <v>332</v>
      </c>
      <c r="I209" s="126"/>
      <c r="J209" s="127">
        <f>BK209</f>
        <v>0</v>
      </c>
      <c r="L209" s="123"/>
      <c r="M209" s="128"/>
      <c r="N209" s="129"/>
      <c r="O209" s="129"/>
      <c r="P209" s="130">
        <f>P210+P225+P246+P274+P283+P292+P319+P331+P368+P409</f>
        <v>0</v>
      </c>
      <c r="Q209" s="129"/>
      <c r="R209" s="130">
        <f>R210+R225+R246+R274+R283+R292+R319+R331+R368+R409</f>
        <v>1.369038958989</v>
      </c>
      <c r="S209" s="129"/>
      <c r="T209" s="131">
        <f>T210+T225+T246+T274+T283+T292+T319+T331+T368+T409</f>
        <v>2.9999999999999997E-4</v>
      </c>
      <c r="AR209" s="124" t="s">
        <v>78</v>
      </c>
      <c r="AT209" s="132" t="s">
        <v>68</v>
      </c>
      <c r="AU209" s="132" t="s">
        <v>69</v>
      </c>
      <c r="AY209" s="124" t="s">
        <v>149</v>
      </c>
      <c r="BK209" s="133">
        <f>BK210+BK225+BK246+BK274+BK283+BK292+BK319+BK331+BK368+BK409</f>
        <v>0</v>
      </c>
    </row>
    <row r="210" spans="1:65" s="12" customFormat="1" ht="22.9" customHeight="1">
      <c r="B210" s="123"/>
      <c r="D210" s="124" t="s">
        <v>68</v>
      </c>
      <c r="E210" s="134" t="s">
        <v>333</v>
      </c>
      <c r="F210" s="134" t="s">
        <v>334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SUM(P211:P224)</f>
        <v>0</v>
      </c>
      <c r="Q210" s="129"/>
      <c r="R210" s="130">
        <f>SUM(R211:R224)</f>
        <v>7.6833086E-3</v>
      </c>
      <c r="S210" s="129"/>
      <c r="T210" s="131">
        <f>SUM(T211:T224)</f>
        <v>0</v>
      </c>
      <c r="AR210" s="124" t="s">
        <v>78</v>
      </c>
      <c r="AT210" s="132" t="s">
        <v>68</v>
      </c>
      <c r="AU210" s="132" t="s">
        <v>76</v>
      </c>
      <c r="AY210" s="124" t="s">
        <v>149</v>
      </c>
      <c r="BK210" s="133">
        <f>SUM(BK211:BK224)</f>
        <v>0</v>
      </c>
    </row>
    <row r="211" spans="1:65" s="2" customFormat="1" ht="49.15" customHeight="1">
      <c r="A211" s="34"/>
      <c r="B211" s="136"/>
      <c r="C211" s="137" t="s">
        <v>335</v>
      </c>
      <c r="D211" s="137" t="s">
        <v>152</v>
      </c>
      <c r="E211" s="138" t="s">
        <v>336</v>
      </c>
      <c r="F211" s="139" t="s">
        <v>337</v>
      </c>
      <c r="G211" s="140" t="s">
        <v>274</v>
      </c>
      <c r="H211" s="141">
        <v>8.0000000000000002E-3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179</v>
      </c>
      <c r="AT211" s="148" t="s">
        <v>152</v>
      </c>
      <c r="AU211" s="148" t="s">
        <v>78</v>
      </c>
      <c r="AY211" s="19" t="s">
        <v>149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76</v>
      </c>
      <c r="BK211" s="149">
        <f>ROUND(I211*H211,2)</f>
        <v>0</v>
      </c>
      <c r="BL211" s="19" t="s">
        <v>179</v>
      </c>
      <c r="BM211" s="148" t="s">
        <v>338</v>
      </c>
    </row>
    <row r="212" spans="1:65" s="2" customFormat="1">
      <c r="A212" s="34"/>
      <c r="B212" s="35"/>
      <c r="C212" s="34"/>
      <c r="D212" s="150" t="s">
        <v>157</v>
      </c>
      <c r="E212" s="34"/>
      <c r="F212" s="151" t="s">
        <v>339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157</v>
      </c>
      <c r="AU212" s="19" t="s">
        <v>78</v>
      </c>
    </row>
    <row r="213" spans="1:65" s="2" customFormat="1" ht="21.75" customHeight="1">
      <c r="A213" s="34"/>
      <c r="B213" s="136"/>
      <c r="C213" s="137" t="s">
        <v>340</v>
      </c>
      <c r="D213" s="137" t="s">
        <v>152</v>
      </c>
      <c r="E213" s="138" t="s">
        <v>341</v>
      </c>
      <c r="F213" s="139" t="s">
        <v>342</v>
      </c>
      <c r="G213" s="140" t="s">
        <v>201</v>
      </c>
      <c r="H213" s="141">
        <v>7.3579999999999997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4.7649999999999998E-4</v>
      </c>
      <c r="R213" s="146">
        <f>Q213*H213</f>
        <v>3.5060869999999997E-3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179</v>
      </c>
      <c r="AT213" s="148" t="s">
        <v>152</v>
      </c>
      <c r="AU213" s="148" t="s">
        <v>78</v>
      </c>
      <c r="AY213" s="19" t="s">
        <v>149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76</v>
      </c>
      <c r="BK213" s="149">
        <f>ROUND(I213*H213,2)</f>
        <v>0</v>
      </c>
      <c r="BL213" s="19" t="s">
        <v>179</v>
      </c>
      <c r="BM213" s="148" t="s">
        <v>343</v>
      </c>
    </row>
    <row r="214" spans="1:65" s="2" customFormat="1">
      <c r="A214" s="34"/>
      <c r="B214" s="35"/>
      <c r="C214" s="34"/>
      <c r="D214" s="150" t="s">
        <v>157</v>
      </c>
      <c r="E214" s="34"/>
      <c r="F214" s="151" t="s">
        <v>344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157</v>
      </c>
      <c r="AU214" s="19" t="s">
        <v>78</v>
      </c>
    </row>
    <row r="215" spans="1:65" s="13" customFormat="1">
      <c r="B215" s="155"/>
      <c r="D215" s="156" t="s">
        <v>159</v>
      </c>
      <c r="E215" s="157" t="s">
        <v>3</v>
      </c>
      <c r="F215" s="158" t="s">
        <v>204</v>
      </c>
      <c r="H215" s="159">
        <v>7.3579999999999997</v>
      </c>
      <c r="I215" s="160"/>
      <c r="L215" s="155"/>
      <c r="M215" s="161"/>
      <c r="N215" s="162"/>
      <c r="O215" s="162"/>
      <c r="P215" s="162"/>
      <c r="Q215" s="162"/>
      <c r="R215" s="162"/>
      <c r="S215" s="162"/>
      <c r="T215" s="163"/>
      <c r="AT215" s="157" t="s">
        <v>159</v>
      </c>
      <c r="AU215" s="157" t="s">
        <v>78</v>
      </c>
      <c r="AV215" s="13" t="s">
        <v>78</v>
      </c>
      <c r="AW215" s="13" t="s">
        <v>31</v>
      </c>
      <c r="AX215" s="13" t="s">
        <v>69</v>
      </c>
      <c r="AY215" s="157" t="s">
        <v>149</v>
      </c>
    </row>
    <row r="216" spans="1:65" s="14" customFormat="1">
      <c r="B216" s="164"/>
      <c r="D216" s="156" t="s">
        <v>159</v>
      </c>
      <c r="E216" s="165" t="s">
        <v>3</v>
      </c>
      <c r="F216" s="166" t="s">
        <v>206</v>
      </c>
      <c r="H216" s="167">
        <v>7.3579999999999997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159</v>
      </c>
      <c r="AU216" s="165" t="s">
        <v>78</v>
      </c>
      <c r="AV216" s="14" t="s">
        <v>155</v>
      </c>
      <c r="AW216" s="14" t="s">
        <v>31</v>
      </c>
      <c r="AX216" s="14" t="s">
        <v>76</v>
      </c>
      <c r="AY216" s="165" t="s">
        <v>149</v>
      </c>
    </row>
    <row r="217" spans="1:65" s="2" customFormat="1" ht="21.75" customHeight="1">
      <c r="A217" s="34"/>
      <c r="B217" s="136"/>
      <c r="C217" s="137" t="s">
        <v>345</v>
      </c>
      <c r="D217" s="137" t="s">
        <v>152</v>
      </c>
      <c r="E217" s="138" t="s">
        <v>346</v>
      </c>
      <c r="F217" s="139" t="s">
        <v>347</v>
      </c>
      <c r="G217" s="140" t="s">
        <v>201</v>
      </c>
      <c r="H217" s="141">
        <v>1.8680000000000001</v>
      </c>
      <c r="I217" s="142"/>
      <c r="J217" s="143">
        <f>ROUND(I217*H217,2)</f>
        <v>0</v>
      </c>
      <c r="K217" s="139"/>
      <c r="L217" s="35"/>
      <c r="M217" s="144" t="s">
        <v>3</v>
      </c>
      <c r="N217" s="145" t="s">
        <v>40</v>
      </c>
      <c r="O217" s="55"/>
      <c r="P217" s="146">
        <f>O217*H217</f>
        <v>0</v>
      </c>
      <c r="Q217" s="146">
        <v>2.2361999999999998E-3</v>
      </c>
      <c r="R217" s="146">
        <f>Q217*H217</f>
        <v>4.1772216000000003E-3</v>
      </c>
      <c r="S217" s="146">
        <v>0</v>
      </c>
      <c r="T217" s="14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48" t="s">
        <v>179</v>
      </c>
      <c r="AT217" s="148" t="s">
        <v>152</v>
      </c>
      <c r="AU217" s="148" t="s">
        <v>78</v>
      </c>
      <c r="AY217" s="19" t="s">
        <v>149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9" t="s">
        <v>76</v>
      </c>
      <c r="BK217" s="149">
        <f>ROUND(I217*H217,2)</f>
        <v>0</v>
      </c>
      <c r="BL217" s="19" t="s">
        <v>179</v>
      </c>
      <c r="BM217" s="148" t="s">
        <v>348</v>
      </c>
    </row>
    <row r="218" spans="1:65" s="2" customFormat="1">
      <c r="A218" s="34"/>
      <c r="B218" s="35"/>
      <c r="C218" s="34"/>
      <c r="D218" s="150" t="s">
        <v>157</v>
      </c>
      <c r="E218" s="34"/>
      <c r="F218" s="151" t="s">
        <v>349</v>
      </c>
      <c r="G218" s="34"/>
      <c r="H218" s="34"/>
      <c r="I218" s="152"/>
      <c r="J218" s="34"/>
      <c r="K218" s="34"/>
      <c r="L218" s="35"/>
      <c r="M218" s="153"/>
      <c r="N218" s="154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157</v>
      </c>
      <c r="AU218" s="19" t="s">
        <v>78</v>
      </c>
    </row>
    <row r="219" spans="1:65" s="13" customFormat="1">
      <c r="B219" s="155"/>
      <c r="D219" s="156" t="s">
        <v>159</v>
      </c>
      <c r="E219" s="157" t="s">
        <v>3</v>
      </c>
      <c r="F219" s="158" t="s">
        <v>350</v>
      </c>
      <c r="H219" s="159">
        <v>1.8680000000000001</v>
      </c>
      <c r="I219" s="160"/>
      <c r="L219" s="155"/>
      <c r="M219" s="161"/>
      <c r="N219" s="162"/>
      <c r="O219" s="162"/>
      <c r="P219" s="162"/>
      <c r="Q219" s="162"/>
      <c r="R219" s="162"/>
      <c r="S219" s="162"/>
      <c r="T219" s="163"/>
      <c r="AT219" s="157" t="s">
        <v>159</v>
      </c>
      <c r="AU219" s="157" t="s">
        <v>78</v>
      </c>
      <c r="AV219" s="13" t="s">
        <v>78</v>
      </c>
      <c r="AW219" s="13" t="s">
        <v>31</v>
      </c>
      <c r="AX219" s="13" t="s">
        <v>76</v>
      </c>
      <c r="AY219" s="157" t="s">
        <v>149</v>
      </c>
    </row>
    <row r="220" spans="1:65" s="2" customFormat="1" ht="24.2" customHeight="1">
      <c r="A220" s="34"/>
      <c r="B220" s="136"/>
      <c r="C220" s="137" t="s">
        <v>351</v>
      </c>
      <c r="D220" s="137" t="s">
        <v>152</v>
      </c>
      <c r="E220" s="138" t="s">
        <v>352</v>
      </c>
      <c r="F220" s="139" t="s">
        <v>353</v>
      </c>
      <c r="G220" s="140" t="s">
        <v>173</v>
      </c>
      <c r="H220" s="141">
        <v>1</v>
      </c>
      <c r="I220" s="142"/>
      <c r="J220" s="143">
        <f>ROUND(I220*H220,2)</f>
        <v>0</v>
      </c>
      <c r="K220" s="139"/>
      <c r="L220" s="35"/>
      <c r="M220" s="144" t="s">
        <v>3</v>
      </c>
      <c r="N220" s="145" t="s">
        <v>40</v>
      </c>
      <c r="O220" s="55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179</v>
      </c>
      <c r="AT220" s="148" t="s">
        <v>152</v>
      </c>
      <c r="AU220" s="148" t="s">
        <v>78</v>
      </c>
      <c r="AY220" s="19" t="s">
        <v>149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76</v>
      </c>
      <c r="BK220" s="149">
        <f>ROUND(I220*H220,2)</f>
        <v>0</v>
      </c>
      <c r="BL220" s="19" t="s">
        <v>179</v>
      </c>
      <c r="BM220" s="148" t="s">
        <v>354</v>
      </c>
    </row>
    <row r="221" spans="1:65" s="2" customFormat="1">
      <c r="A221" s="34"/>
      <c r="B221" s="35"/>
      <c r="C221" s="34"/>
      <c r="D221" s="150" t="s">
        <v>157</v>
      </c>
      <c r="E221" s="34"/>
      <c r="F221" s="151" t="s">
        <v>355</v>
      </c>
      <c r="G221" s="34"/>
      <c r="H221" s="34"/>
      <c r="I221" s="152"/>
      <c r="J221" s="34"/>
      <c r="K221" s="34"/>
      <c r="L221" s="35"/>
      <c r="M221" s="153"/>
      <c r="N221" s="154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157</v>
      </c>
      <c r="AU221" s="19" t="s">
        <v>78</v>
      </c>
    </row>
    <row r="222" spans="1:65" s="2" customFormat="1" ht="24.2" customHeight="1">
      <c r="A222" s="34"/>
      <c r="B222" s="136"/>
      <c r="C222" s="137" t="s">
        <v>356</v>
      </c>
      <c r="D222" s="137" t="s">
        <v>152</v>
      </c>
      <c r="E222" s="138" t="s">
        <v>357</v>
      </c>
      <c r="F222" s="139" t="s">
        <v>358</v>
      </c>
      <c r="G222" s="140" t="s">
        <v>173</v>
      </c>
      <c r="H222" s="141">
        <v>2</v>
      </c>
      <c r="I222" s="142"/>
      <c r="J222" s="143">
        <f>ROUND(I222*H222,2)</f>
        <v>0</v>
      </c>
      <c r="K222" s="139"/>
      <c r="L222" s="35"/>
      <c r="M222" s="144" t="s">
        <v>3</v>
      </c>
      <c r="N222" s="145" t="s">
        <v>40</v>
      </c>
      <c r="O222" s="55"/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8" t="s">
        <v>179</v>
      </c>
      <c r="AT222" s="148" t="s">
        <v>152</v>
      </c>
      <c r="AU222" s="148" t="s">
        <v>78</v>
      </c>
      <c r="AY222" s="19" t="s">
        <v>149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76</v>
      </c>
      <c r="BK222" s="149">
        <f>ROUND(I222*H222,2)</f>
        <v>0</v>
      </c>
      <c r="BL222" s="19" t="s">
        <v>179</v>
      </c>
      <c r="BM222" s="148" t="s">
        <v>359</v>
      </c>
    </row>
    <row r="223" spans="1:65" s="2" customFormat="1">
      <c r="A223" s="34"/>
      <c r="B223" s="35"/>
      <c r="C223" s="34"/>
      <c r="D223" s="150" t="s">
        <v>157</v>
      </c>
      <c r="E223" s="34"/>
      <c r="F223" s="151" t="s">
        <v>360</v>
      </c>
      <c r="G223" s="34"/>
      <c r="H223" s="34"/>
      <c r="I223" s="152"/>
      <c r="J223" s="34"/>
      <c r="K223" s="34"/>
      <c r="L223" s="35"/>
      <c r="M223" s="153"/>
      <c r="N223" s="154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157</v>
      </c>
      <c r="AU223" s="19" t="s">
        <v>78</v>
      </c>
    </row>
    <row r="224" spans="1:65" s="2" customFormat="1" ht="24.2" customHeight="1">
      <c r="A224" s="34"/>
      <c r="B224" s="136"/>
      <c r="C224" s="137" t="s">
        <v>361</v>
      </c>
      <c r="D224" s="137" t="s">
        <v>152</v>
      </c>
      <c r="E224" s="138" t="s">
        <v>362</v>
      </c>
      <c r="F224" s="139" t="s">
        <v>363</v>
      </c>
      <c r="G224" s="140" t="s">
        <v>364</v>
      </c>
      <c r="H224" s="141">
        <v>2</v>
      </c>
      <c r="I224" s="142"/>
      <c r="J224" s="143">
        <f>ROUND(I224*H224,2)</f>
        <v>0</v>
      </c>
      <c r="K224" s="139" t="s">
        <v>365</v>
      </c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179</v>
      </c>
      <c r="AT224" s="148" t="s">
        <v>152</v>
      </c>
      <c r="AU224" s="148" t="s">
        <v>78</v>
      </c>
      <c r="AY224" s="19" t="s">
        <v>149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76</v>
      </c>
      <c r="BK224" s="149">
        <f>ROUND(I224*H224,2)</f>
        <v>0</v>
      </c>
      <c r="BL224" s="19" t="s">
        <v>179</v>
      </c>
      <c r="BM224" s="148" t="s">
        <v>366</v>
      </c>
    </row>
    <row r="225" spans="1:65" s="12" customFormat="1" ht="22.9" customHeight="1">
      <c r="B225" s="123"/>
      <c r="D225" s="124" t="s">
        <v>68</v>
      </c>
      <c r="E225" s="134" t="s">
        <v>367</v>
      </c>
      <c r="F225" s="134" t="s">
        <v>368</v>
      </c>
      <c r="I225" s="126"/>
      <c r="J225" s="135">
        <f>BK225</f>
        <v>0</v>
      </c>
      <c r="L225" s="123"/>
      <c r="M225" s="128"/>
      <c r="N225" s="129"/>
      <c r="O225" s="129"/>
      <c r="P225" s="130">
        <f>SUM(P226:P245)</f>
        <v>0</v>
      </c>
      <c r="Q225" s="129"/>
      <c r="R225" s="130">
        <f>SUM(R226:R245)</f>
        <v>1.1669845489E-2</v>
      </c>
      <c r="S225" s="129"/>
      <c r="T225" s="131">
        <f>SUM(T226:T245)</f>
        <v>0</v>
      </c>
      <c r="AR225" s="124" t="s">
        <v>78</v>
      </c>
      <c r="AT225" s="132" t="s">
        <v>68</v>
      </c>
      <c r="AU225" s="132" t="s">
        <v>76</v>
      </c>
      <c r="AY225" s="124" t="s">
        <v>149</v>
      </c>
      <c r="BK225" s="133">
        <f>SUM(BK226:BK245)</f>
        <v>0</v>
      </c>
    </row>
    <row r="226" spans="1:65" s="2" customFormat="1" ht="49.15" customHeight="1">
      <c r="A226" s="34"/>
      <c r="B226" s="136"/>
      <c r="C226" s="137" t="s">
        <v>369</v>
      </c>
      <c r="D226" s="137" t="s">
        <v>152</v>
      </c>
      <c r="E226" s="138" t="s">
        <v>370</v>
      </c>
      <c r="F226" s="139" t="s">
        <v>371</v>
      </c>
      <c r="G226" s="140" t="s">
        <v>274</v>
      </c>
      <c r="H226" s="141">
        <v>1.2E-2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179</v>
      </c>
      <c r="AT226" s="148" t="s">
        <v>152</v>
      </c>
      <c r="AU226" s="148" t="s">
        <v>78</v>
      </c>
      <c r="AY226" s="19" t="s">
        <v>149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76</v>
      </c>
      <c r="BK226" s="149">
        <f>ROUND(I226*H226,2)</f>
        <v>0</v>
      </c>
      <c r="BL226" s="19" t="s">
        <v>179</v>
      </c>
      <c r="BM226" s="148" t="s">
        <v>372</v>
      </c>
    </row>
    <row r="227" spans="1:65" s="2" customFormat="1">
      <c r="A227" s="34"/>
      <c r="B227" s="35"/>
      <c r="C227" s="34"/>
      <c r="D227" s="150" t="s">
        <v>157</v>
      </c>
      <c r="E227" s="34"/>
      <c r="F227" s="151" t="s">
        <v>373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157</v>
      </c>
      <c r="AU227" s="19" t="s">
        <v>78</v>
      </c>
    </row>
    <row r="228" spans="1:65" s="2" customFormat="1" ht="33" customHeight="1">
      <c r="A228" s="34"/>
      <c r="B228" s="136"/>
      <c r="C228" s="137" t="s">
        <v>374</v>
      </c>
      <c r="D228" s="137" t="s">
        <v>152</v>
      </c>
      <c r="E228" s="138" t="s">
        <v>375</v>
      </c>
      <c r="F228" s="139" t="s">
        <v>376</v>
      </c>
      <c r="G228" s="140" t="s">
        <v>201</v>
      </c>
      <c r="H228" s="141">
        <v>7.3579999999999997</v>
      </c>
      <c r="I228" s="142"/>
      <c r="J228" s="143">
        <f>ROUND(I228*H228,2)</f>
        <v>0</v>
      </c>
      <c r="K228" s="139"/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9.76972E-4</v>
      </c>
      <c r="R228" s="146">
        <f>Q228*H228</f>
        <v>7.1885599759999993E-3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179</v>
      </c>
      <c r="AT228" s="148" t="s">
        <v>152</v>
      </c>
      <c r="AU228" s="148" t="s">
        <v>78</v>
      </c>
      <c r="AY228" s="19" t="s">
        <v>149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76</v>
      </c>
      <c r="BK228" s="149">
        <f>ROUND(I228*H228,2)</f>
        <v>0</v>
      </c>
      <c r="BL228" s="19" t="s">
        <v>179</v>
      </c>
      <c r="BM228" s="148" t="s">
        <v>377</v>
      </c>
    </row>
    <row r="229" spans="1:65" s="2" customFormat="1">
      <c r="A229" s="34"/>
      <c r="B229" s="35"/>
      <c r="C229" s="34"/>
      <c r="D229" s="150" t="s">
        <v>157</v>
      </c>
      <c r="E229" s="34"/>
      <c r="F229" s="151" t="s">
        <v>378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157</v>
      </c>
      <c r="AU229" s="19" t="s">
        <v>78</v>
      </c>
    </row>
    <row r="230" spans="1:65" s="13" customFormat="1">
      <c r="B230" s="155"/>
      <c r="D230" s="156" t="s">
        <v>159</v>
      </c>
      <c r="E230" s="157" t="s">
        <v>3</v>
      </c>
      <c r="F230" s="158" t="s">
        <v>204</v>
      </c>
      <c r="H230" s="159">
        <v>7.3579999999999997</v>
      </c>
      <c r="I230" s="160"/>
      <c r="L230" s="155"/>
      <c r="M230" s="161"/>
      <c r="N230" s="162"/>
      <c r="O230" s="162"/>
      <c r="P230" s="162"/>
      <c r="Q230" s="162"/>
      <c r="R230" s="162"/>
      <c r="S230" s="162"/>
      <c r="T230" s="163"/>
      <c r="AT230" s="157" t="s">
        <v>159</v>
      </c>
      <c r="AU230" s="157" t="s">
        <v>78</v>
      </c>
      <c r="AV230" s="13" t="s">
        <v>78</v>
      </c>
      <c r="AW230" s="13" t="s">
        <v>31</v>
      </c>
      <c r="AX230" s="13" t="s">
        <v>69</v>
      </c>
      <c r="AY230" s="157" t="s">
        <v>149</v>
      </c>
    </row>
    <row r="231" spans="1:65" s="14" customFormat="1">
      <c r="B231" s="164"/>
      <c r="D231" s="156" t="s">
        <v>159</v>
      </c>
      <c r="E231" s="165" t="s">
        <v>3</v>
      </c>
      <c r="F231" s="166" t="s">
        <v>206</v>
      </c>
      <c r="H231" s="167">
        <v>7.3579999999999997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159</v>
      </c>
      <c r="AU231" s="165" t="s">
        <v>78</v>
      </c>
      <c r="AV231" s="14" t="s">
        <v>155</v>
      </c>
      <c r="AW231" s="14" t="s">
        <v>31</v>
      </c>
      <c r="AX231" s="14" t="s">
        <v>76</v>
      </c>
      <c r="AY231" s="165" t="s">
        <v>149</v>
      </c>
    </row>
    <row r="232" spans="1:65" s="2" customFormat="1" ht="24.2" customHeight="1">
      <c r="A232" s="34"/>
      <c r="B232" s="136"/>
      <c r="C232" s="137" t="s">
        <v>379</v>
      </c>
      <c r="D232" s="137" t="s">
        <v>152</v>
      </c>
      <c r="E232" s="138" t="s">
        <v>380</v>
      </c>
      <c r="F232" s="139" t="s">
        <v>381</v>
      </c>
      <c r="G232" s="140" t="s">
        <v>173</v>
      </c>
      <c r="H232" s="141">
        <v>2</v>
      </c>
      <c r="I232" s="142"/>
      <c r="J232" s="143">
        <f>ROUND(I232*H232,2)</f>
        <v>0</v>
      </c>
      <c r="K232" s="139"/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1.2999999999999999E-4</v>
      </c>
      <c r="R232" s="146">
        <f>Q232*H232</f>
        <v>2.5999999999999998E-4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179</v>
      </c>
      <c r="AT232" s="148" t="s">
        <v>152</v>
      </c>
      <c r="AU232" s="148" t="s">
        <v>78</v>
      </c>
      <c r="AY232" s="19" t="s">
        <v>149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76</v>
      </c>
      <c r="BK232" s="149">
        <f>ROUND(I232*H232,2)</f>
        <v>0</v>
      </c>
      <c r="BL232" s="19" t="s">
        <v>179</v>
      </c>
      <c r="BM232" s="148" t="s">
        <v>382</v>
      </c>
    </row>
    <row r="233" spans="1:65" s="2" customFormat="1">
      <c r="A233" s="34"/>
      <c r="B233" s="35"/>
      <c r="C233" s="34"/>
      <c r="D233" s="150" t="s">
        <v>157</v>
      </c>
      <c r="E233" s="34"/>
      <c r="F233" s="151" t="s">
        <v>383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157</v>
      </c>
      <c r="AU233" s="19" t="s">
        <v>78</v>
      </c>
    </row>
    <row r="234" spans="1:65" s="2" customFormat="1" ht="21.75" customHeight="1">
      <c r="A234" s="34"/>
      <c r="B234" s="136"/>
      <c r="C234" s="137" t="s">
        <v>384</v>
      </c>
      <c r="D234" s="137" t="s">
        <v>152</v>
      </c>
      <c r="E234" s="138" t="s">
        <v>385</v>
      </c>
      <c r="F234" s="139" t="s">
        <v>386</v>
      </c>
      <c r="G234" s="140" t="s">
        <v>387</v>
      </c>
      <c r="H234" s="141">
        <v>1</v>
      </c>
      <c r="I234" s="142"/>
      <c r="J234" s="143">
        <f>ROUND(I234*H234,2)</f>
        <v>0</v>
      </c>
      <c r="K234" s="139"/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2.5000000000000001E-4</v>
      </c>
      <c r="R234" s="146">
        <f>Q234*H234</f>
        <v>2.5000000000000001E-4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179</v>
      </c>
      <c r="AT234" s="148" t="s">
        <v>152</v>
      </c>
      <c r="AU234" s="148" t="s">
        <v>78</v>
      </c>
      <c r="AY234" s="19" t="s">
        <v>149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76</v>
      </c>
      <c r="BK234" s="149">
        <f>ROUND(I234*H234,2)</f>
        <v>0</v>
      </c>
      <c r="BL234" s="19" t="s">
        <v>179</v>
      </c>
      <c r="BM234" s="148" t="s">
        <v>388</v>
      </c>
    </row>
    <row r="235" spans="1:65" s="2" customFormat="1">
      <c r="A235" s="34"/>
      <c r="B235" s="35"/>
      <c r="C235" s="34"/>
      <c r="D235" s="150" t="s">
        <v>157</v>
      </c>
      <c r="E235" s="34"/>
      <c r="F235" s="151" t="s">
        <v>389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157</v>
      </c>
      <c r="AU235" s="19" t="s">
        <v>78</v>
      </c>
    </row>
    <row r="236" spans="1:65" s="2" customFormat="1" ht="37.9" customHeight="1">
      <c r="A236" s="34"/>
      <c r="B236" s="136"/>
      <c r="C236" s="137" t="s">
        <v>390</v>
      </c>
      <c r="D236" s="137" t="s">
        <v>152</v>
      </c>
      <c r="E236" s="138" t="s">
        <v>391</v>
      </c>
      <c r="F236" s="139" t="s">
        <v>392</v>
      </c>
      <c r="G236" s="140" t="s">
        <v>201</v>
      </c>
      <c r="H236" s="141">
        <v>7.3579999999999997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1.8972349999999999E-4</v>
      </c>
      <c r="R236" s="146">
        <f>Q236*H236</f>
        <v>1.3959855129999999E-3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179</v>
      </c>
      <c r="AT236" s="148" t="s">
        <v>152</v>
      </c>
      <c r="AU236" s="148" t="s">
        <v>78</v>
      </c>
      <c r="AY236" s="19" t="s">
        <v>149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76</v>
      </c>
      <c r="BK236" s="149">
        <f>ROUND(I236*H236,2)</f>
        <v>0</v>
      </c>
      <c r="BL236" s="19" t="s">
        <v>179</v>
      </c>
      <c r="BM236" s="148" t="s">
        <v>393</v>
      </c>
    </row>
    <row r="237" spans="1:65" s="2" customFormat="1">
      <c r="A237" s="34"/>
      <c r="B237" s="35"/>
      <c r="C237" s="34"/>
      <c r="D237" s="150" t="s">
        <v>157</v>
      </c>
      <c r="E237" s="34"/>
      <c r="F237" s="151" t="s">
        <v>394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157</v>
      </c>
      <c r="AU237" s="19" t="s">
        <v>78</v>
      </c>
    </row>
    <row r="238" spans="1:65" s="13" customFormat="1">
      <c r="B238" s="155"/>
      <c r="D238" s="156" t="s">
        <v>159</v>
      </c>
      <c r="E238" s="157" t="s">
        <v>3</v>
      </c>
      <c r="F238" s="158" t="s">
        <v>204</v>
      </c>
      <c r="H238" s="159">
        <v>7.3579999999999997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159</v>
      </c>
      <c r="AU238" s="157" t="s">
        <v>78</v>
      </c>
      <c r="AV238" s="13" t="s">
        <v>78</v>
      </c>
      <c r="AW238" s="13" t="s">
        <v>31</v>
      </c>
      <c r="AX238" s="13" t="s">
        <v>69</v>
      </c>
      <c r="AY238" s="157" t="s">
        <v>149</v>
      </c>
    </row>
    <row r="239" spans="1:65" s="14" customFormat="1">
      <c r="B239" s="164"/>
      <c r="D239" s="156" t="s">
        <v>159</v>
      </c>
      <c r="E239" s="165" t="s">
        <v>3</v>
      </c>
      <c r="F239" s="166" t="s">
        <v>206</v>
      </c>
      <c r="H239" s="167">
        <v>7.3579999999999997</v>
      </c>
      <c r="I239" s="168"/>
      <c r="L239" s="164"/>
      <c r="M239" s="169"/>
      <c r="N239" s="170"/>
      <c r="O239" s="170"/>
      <c r="P239" s="170"/>
      <c r="Q239" s="170"/>
      <c r="R239" s="170"/>
      <c r="S239" s="170"/>
      <c r="T239" s="171"/>
      <c r="AT239" s="165" t="s">
        <v>159</v>
      </c>
      <c r="AU239" s="165" t="s">
        <v>78</v>
      </c>
      <c r="AV239" s="14" t="s">
        <v>155</v>
      </c>
      <c r="AW239" s="14" t="s">
        <v>31</v>
      </c>
      <c r="AX239" s="14" t="s">
        <v>76</v>
      </c>
      <c r="AY239" s="165" t="s">
        <v>149</v>
      </c>
    </row>
    <row r="240" spans="1:65" s="2" customFormat="1" ht="33" customHeight="1">
      <c r="A240" s="34"/>
      <c r="B240" s="136"/>
      <c r="C240" s="137" t="s">
        <v>395</v>
      </c>
      <c r="D240" s="137" t="s">
        <v>152</v>
      </c>
      <c r="E240" s="138" t="s">
        <v>396</v>
      </c>
      <c r="F240" s="139" t="s">
        <v>397</v>
      </c>
      <c r="G240" s="140" t="s">
        <v>201</v>
      </c>
      <c r="H240" s="141">
        <v>7.3579999999999997</v>
      </c>
      <c r="I240" s="142"/>
      <c r="J240" s="143">
        <f>ROUND(I240*H240,2)</f>
        <v>0</v>
      </c>
      <c r="K240" s="139"/>
      <c r="L240" s="35"/>
      <c r="M240" s="144" t="s">
        <v>3</v>
      </c>
      <c r="N240" s="145" t="s">
        <v>40</v>
      </c>
      <c r="O240" s="55"/>
      <c r="P240" s="146">
        <f>O240*H240</f>
        <v>0</v>
      </c>
      <c r="Q240" s="146">
        <v>1.0000000000000001E-5</v>
      </c>
      <c r="R240" s="146">
        <f>Q240*H240</f>
        <v>7.3579999999999997E-5</v>
      </c>
      <c r="S240" s="146">
        <v>0</v>
      </c>
      <c r="T240" s="14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48" t="s">
        <v>179</v>
      </c>
      <c r="AT240" s="148" t="s">
        <v>152</v>
      </c>
      <c r="AU240" s="148" t="s">
        <v>78</v>
      </c>
      <c r="AY240" s="19" t="s">
        <v>149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9" t="s">
        <v>76</v>
      </c>
      <c r="BK240" s="149">
        <f>ROUND(I240*H240,2)</f>
        <v>0</v>
      </c>
      <c r="BL240" s="19" t="s">
        <v>179</v>
      </c>
      <c r="BM240" s="148" t="s">
        <v>398</v>
      </c>
    </row>
    <row r="241" spans="1:65" s="2" customFormat="1">
      <c r="A241" s="34"/>
      <c r="B241" s="35"/>
      <c r="C241" s="34"/>
      <c r="D241" s="150" t="s">
        <v>157</v>
      </c>
      <c r="E241" s="34"/>
      <c r="F241" s="151" t="s">
        <v>399</v>
      </c>
      <c r="G241" s="34"/>
      <c r="H241" s="34"/>
      <c r="I241" s="152"/>
      <c r="J241" s="34"/>
      <c r="K241" s="34"/>
      <c r="L241" s="35"/>
      <c r="M241" s="153"/>
      <c r="N241" s="154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157</v>
      </c>
      <c r="AU241" s="19" t="s">
        <v>78</v>
      </c>
    </row>
    <row r="242" spans="1:65" s="2" customFormat="1" ht="21.75" customHeight="1">
      <c r="A242" s="34"/>
      <c r="B242" s="136"/>
      <c r="C242" s="137" t="s">
        <v>400</v>
      </c>
      <c r="D242" s="137" t="s">
        <v>152</v>
      </c>
      <c r="E242" s="138" t="s">
        <v>401</v>
      </c>
      <c r="F242" s="139" t="s">
        <v>402</v>
      </c>
      <c r="G242" s="140" t="s">
        <v>364</v>
      </c>
      <c r="H242" s="141">
        <v>2</v>
      </c>
      <c r="I242" s="142"/>
      <c r="J242" s="143">
        <f>ROUND(I242*H242,2)</f>
        <v>0</v>
      </c>
      <c r="K242" s="139" t="s">
        <v>365</v>
      </c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179</v>
      </c>
      <c r="AT242" s="148" t="s">
        <v>152</v>
      </c>
      <c r="AU242" s="148" t="s">
        <v>78</v>
      </c>
      <c r="AY242" s="19" t="s">
        <v>149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76</v>
      </c>
      <c r="BK242" s="149">
        <f>ROUND(I242*H242,2)</f>
        <v>0</v>
      </c>
      <c r="BL242" s="19" t="s">
        <v>179</v>
      </c>
      <c r="BM242" s="148" t="s">
        <v>403</v>
      </c>
    </row>
    <row r="243" spans="1:65" s="2" customFormat="1" ht="55.5" customHeight="1">
      <c r="A243" s="34"/>
      <c r="B243" s="136"/>
      <c r="C243" s="137" t="s">
        <v>404</v>
      </c>
      <c r="D243" s="137" t="s">
        <v>152</v>
      </c>
      <c r="E243" s="138" t="s">
        <v>405</v>
      </c>
      <c r="F243" s="139" t="s">
        <v>406</v>
      </c>
      <c r="G243" s="140" t="s">
        <v>201</v>
      </c>
      <c r="H243" s="141">
        <v>7.3579999999999997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3.4000000000000002E-4</v>
      </c>
      <c r="R243" s="146">
        <f>Q243*H243</f>
        <v>2.5017200000000002E-3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179</v>
      </c>
      <c r="AT243" s="148" t="s">
        <v>152</v>
      </c>
      <c r="AU243" s="148" t="s">
        <v>78</v>
      </c>
      <c r="AY243" s="19" t="s">
        <v>149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76</v>
      </c>
      <c r="BK243" s="149">
        <f>ROUND(I243*H243,2)</f>
        <v>0</v>
      </c>
      <c r="BL243" s="19" t="s">
        <v>179</v>
      </c>
      <c r="BM243" s="148" t="s">
        <v>407</v>
      </c>
    </row>
    <row r="244" spans="1:65" s="2" customFormat="1">
      <c r="A244" s="34"/>
      <c r="B244" s="35"/>
      <c r="C244" s="34"/>
      <c r="D244" s="150" t="s">
        <v>157</v>
      </c>
      <c r="E244" s="34"/>
      <c r="F244" s="151" t="s">
        <v>408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157</v>
      </c>
      <c r="AU244" s="19" t="s">
        <v>78</v>
      </c>
    </row>
    <row r="245" spans="1:65" s="13" customFormat="1">
      <c r="B245" s="155"/>
      <c r="D245" s="156" t="s">
        <v>159</v>
      </c>
      <c r="E245" s="157" t="s">
        <v>3</v>
      </c>
      <c r="F245" s="158" t="s">
        <v>204</v>
      </c>
      <c r="H245" s="159">
        <v>7.3579999999999997</v>
      </c>
      <c r="I245" s="160"/>
      <c r="L245" s="155"/>
      <c r="M245" s="161"/>
      <c r="N245" s="162"/>
      <c r="O245" s="162"/>
      <c r="P245" s="162"/>
      <c r="Q245" s="162"/>
      <c r="R245" s="162"/>
      <c r="S245" s="162"/>
      <c r="T245" s="163"/>
      <c r="AT245" s="157" t="s">
        <v>159</v>
      </c>
      <c r="AU245" s="157" t="s">
        <v>78</v>
      </c>
      <c r="AV245" s="13" t="s">
        <v>78</v>
      </c>
      <c r="AW245" s="13" t="s">
        <v>31</v>
      </c>
      <c r="AX245" s="13" t="s">
        <v>76</v>
      </c>
      <c r="AY245" s="157" t="s">
        <v>149</v>
      </c>
    </row>
    <row r="246" spans="1:65" s="12" customFormat="1" ht="22.9" customHeight="1">
      <c r="B246" s="123"/>
      <c r="D246" s="124" t="s">
        <v>68</v>
      </c>
      <c r="E246" s="134" t="s">
        <v>409</v>
      </c>
      <c r="F246" s="134" t="s">
        <v>410</v>
      </c>
      <c r="I246" s="126"/>
      <c r="J246" s="135">
        <f>BK246</f>
        <v>0</v>
      </c>
      <c r="L246" s="123"/>
      <c r="M246" s="128"/>
      <c r="N246" s="129"/>
      <c r="O246" s="129"/>
      <c r="P246" s="130">
        <f>SUM(P247:P273)</f>
        <v>0</v>
      </c>
      <c r="Q246" s="129"/>
      <c r="R246" s="130">
        <f>SUM(R247:R273)</f>
        <v>6.5970710200000005E-2</v>
      </c>
      <c r="S246" s="129"/>
      <c r="T246" s="131">
        <f>SUM(T247:T273)</f>
        <v>0</v>
      </c>
      <c r="AR246" s="124" t="s">
        <v>78</v>
      </c>
      <c r="AT246" s="132" t="s">
        <v>68</v>
      </c>
      <c r="AU246" s="132" t="s">
        <v>76</v>
      </c>
      <c r="AY246" s="124" t="s">
        <v>149</v>
      </c>
      <c r="BK246" s="133">
        <f>SUM(BK247:BK273)</f>
        <v>0</v>
      </c>
    </row>
    <row r="247" spans="1:65" s="2" customFormat="1" ht="33" customHeight="1">
      <c r="A247" s="34"/>
      <c r="B247" s="136"/>
      <c r="C247" s="137" t="s">
        <v>411</v>
      </c>
      <c r="D247" s="137" t="s">
        <v>152</v>
      </c>
      <c r="E247" s="138" t="s">
        <v>412</v>
      </c>
      <c r="F247" s="139" t="s">
        <v>413</v>
      </c>
      <c r="G247" s="140" t="s">
        <v>185</v>
      </c>
      <c r="H247" s="141">
        <v>2</v>
      </c>
      <c r="I247" s="142"/>
      <c r="J247" s="143">
        <f>ROUND(I247*H247,2)</f>
        <v>0</v>
      </c>
      <c r="K247" s="139"/>
      <c r="L247" s="35"/>
      <c r="M247" s="144" t="s">
        <v>3</v>
      </c>
      <c r="N247" s="145" t="s">
        <v>40</v>
      </c>
      <c r="O247" s="55"/>
      <c r="P247" s="146">
        <f>O247*H247</f>
        <v>0</v>
      </c>
      <c r="Q247" s="146">
        <v>1.7470090000000001E-2</v>
      </c>
      <c r="R247" s="146">
        <f>Q247*H247</f>
        <v>3.4940180000000001E-2</v>
      </c>
      <c r="S247" s="146">
        <v>0</v>
      </c>
      <c r="T247" s="14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48" t="s">
        <v>179</v>
      </c>
      <c r="AT247" s="148" t="s">
        <v>152</v>
      </c>
      <c r="AU247" s="148" t="s">
        <v>78</v>
      </c>
      <c r="AY247" s="19" t="s">
        <v>149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9" t="s">
        <v>76</v>
      </c>
      <c r="BK247" s="149">
        <f>ROUND(I247*H247,2)</f>
        <v>0</v>
      </c>
      <c r="BL247" s="19" t="s">
        <v>179</v>
      </c>
      <c r="BM247" s="148" t="s">
        <v>414</v>
      </c>
    </row>
    <row r="248" spans="1:65" s="2" customFormat="1">
      <c r="A248" s="34"/>
      <c r="B248" s="35"/>
      <c r="C248" s="34"/>
      <c r="D248" s="150" t="s">
        <v>157</v>
      </c>
      <c r="E248" s="34"/>
      <c r="F248" s="151" t="s">
        <v>415</v>
      </c>
      <c r="G248" s="34"/>
      <c r="H248" s="34"/>
      <c r="I248" s="152"/>
      <c r="J248" s="34"/>
      <c r="K248" s="34"/>
      <c r="L248" s="35"/>
      <c r="M248" s="153"/>
      <c r="N248" s="154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157</v>
      </c>
      <c r="AU248" s="19" t="s">
        <v>78</v>
      </c>
    </row>
    <row r="249" spans="1:65" s="2" customFormat="1" ht="37.9" customHeight="1">
      <c r="A249" s="34"/>
      <c r="B249" s="136"/>
      <c r="C249" s="137" t="s">
        <v>416</v>
      </c>
      <c r="D249" s="137" t="s">
        <v>152</v>
      </c>
      <c r="E249" s="138" t="s">
        <v>417</v>
      </c>
      <c r="F249" s="139" t="s">
        <v>418</v>
      </c>
      <c r="G249" s="140" t="s">
        <v>185</v>
      </c>
      <c r="H249" s="141">
        <v>1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2.2730530200000001E-2</v>
      </c>
      <c r="R249" s="146">
        <f>Q249*H249</f>
        <v>2.2730530200000001E-2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179</v>
      </c>
      <c r="AT249" s="148" t="s">
        <v>152</v>
      </c>
      <c r="AU249" s="148" t="s">
        <v>78</v>
      </c>
      <c r="AY249" s="19" t="s">
        <v>149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76</v>
      </c>
      <c r="BK249" s="149">
        <f>ROUND(I249*H249,2)</f>
        <v>0</v>
      </c>
      <c r="BL249" s="19" t="s">
        <v>179</v>
      </c>
      <c r="BM249" s="148" t="s">
        <v>419</v>
      </c>
    </row>
    <row r="250" spans="1:65" s="2" customFormat="1">
      <c r="A250" s="34"/>
      <c r="B250" s="35"/>
      <c r="C250" s="34"/>
      <c r="D250" s="150" t="s">
        <v>157</v>
      </c>
      <c r="E250" s="34"/>
      <c r="F250" s="151" t="s">
        <v>420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157</v>
      </c>
      <c r="AU250" s="19" t="s">
        <v>78</v>
      </c>
    </row>
    <row r="251" spans="1:65" s="2" customFormat="1" ht="24.2" customHeight="1">
      <c r="A251" s="34"/>
      <c r="B251" s="136"/>
      <c r="C251" s="137" t="s">
        <v>421</v>
      </c>
      <c r="D251" s="137" t="s">
        <v>152</v>
      </c>
      <c r="E251" s="138" t="s">
        <v>422</v>
      </c>
      <c r="F251" s="139" t="s">
        <v>423</v>
      </c>
      <c r="G251" s="140" t="s">
        <v>173</v>
      </c>
      <c r="H251" s="141">
        <v>2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179</v>
      </c>
      <c r="AT251" s="148" t="s">
        <v>152</v>
      </c>
      <c r="AU251" s="148" t="s">
        <v>78</v>
      </c>
      <c r="AY251" s="19" t="s">
        <v>149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76</v>
      </c>
      <c r="BK251" s="149">
        <f>ROUND(I251*H251,2)</f>
        <v>0</v>
      </c>
      <c r="BL251" s="19" t="s">
        <v>179</v>
      </c>
      <c r="BM251" s="148" t="s">
        <v>424</v>
      </c>
    </row>
    <row r="252" spans="1:65" s="2" customFormat="1">
      <c r="A252" s="34"/>
      <c r="B252" s="35"/>
      <c r="C252" s="34"/>
      <c r="D252" s="150" t="s">
        <v>157</v>
      </c>
      <c r="E252" s="34"/>
      <c r="F252" s="151" t="s">
        <v>425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157</v>
      </c>
      <c r="AU252" s="19" t="s">
        <v>78</v>
      </c>
    </row>
    <row r="253" spans="1:65" s="2" customFormat="1" ht="16.5" customHeight="1">
      <c r="A253" s="34"/>
      <c r="B253" s="136"/>
      <c r="C253" s="179" t="s">
        <v>426</v>
      </c>
      <c r="D253" s="179" t="s">
        <v>427</v>
      </c>
      <c r="E253" s="180" t="s">
        <v>428</v>
      </c>
      <c r="F253" s="181" t="s">
        <v>429</v>
      </c>
      <c r="G253" s="182" t="s">
        <v>173</v>
      </c>
      <c r="H253" s="183">
        <v>2</v>
      </c>
      <c r="I253" s="184"/>
      <c r="J253" s="185">
        <f>ROUND(I253*H253,2)</f>
        <v>0</v>
      </c>
      <c r="K253" s="181"/>
      <c r="L253" s="186"/>
      <c r="M253" s="187" t="s">
        <v>3</v>
      </c>
      <c r="N253" s="188" t="s">
        <v>40</v>
      </c>
      <c r="O253" s="55"/>
      <c r="P253" s="146">
        <f>O253*H253</f>
        <v>0</v>
      </c>
      <c r="Q253" s="146">
        <v>5.0000000000000001E-4</v>
      </c>
      <c r="R253" s="146">
        <f>Q253*H253</f>
        <v>1E-3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340</v>
      </c>
      <c r="AT253" s="148" t="s">
        <v>427</v>
      </c>
      <c r="AU253" s="148" t="s">
        <v>78</v>
      </c>
      <c r="AY253" s="19" t="s">
        <v>149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76</v>
      </c>
      <c r="BK253" s="149">
        <f>ROUND(I253*H253,2)</f>
        <v>0</v>
      </c>
      <c r="BL253" s="19" t="s">
        <v>179</v>
      </c>
      <c r="BM253" s="148" t="s">
        <v>430</v>
      </c>
    </row>
    <row r="254" spans="1:65" s="2" customFormat="1" ht="24.2" customHeight="1">
      <c r="A254" s="34"/>
      <c r="B254" s="136"/>
      <c r="C254" s="137" t="s">
        <v>431</v>
      </c>
      <c r="D254" s="137" t="s">
        <v>152</v>
      </c>
      <c r="E254" s="138" t="s">
        <v>432</v>
      </c>
      <c r="F254" s="139" t="s">
        <v>433</v>
      </c>
      <c r="G254" s="140" t="s">
        <v>173</v>
      </c>
      <c r="H254" s="141">
        <v>2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179</v>
      </c>
      <c r="AT254" s="148" t="s">
        <v>152</v>
      </c>
      <c r="AU254" s="148" t="s">
        <v>78</v>
      </c>
      <c r="AY254" s="19" t="s">
        <v>149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76</v>
      </c>
      <c r="BK254" s="149">
        <f>ROUND(I254*H254,2)</f>
        <v>0</v>
      </c>
      <c r="BL254" s="19" t="s">
        <v>179</v>
      </c>
      <c r="BM254" s="148" t="s">
        <v>434</v>
      </c>
    </row>
    <row r="255" spans="1:65" s="2" customFormat="1">
      <c r="A255" s="34"/>
      <c r="B255" s="35"/>
      <c r="C255" s="34"/>
      <c r="D255" s="150" t="s">
        <v>157</v>
      </c>
      <c r="E255" s="34"/>
      <c r="F255" s="151" t="s">
        <v>435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157</v>
      </c>
      <c r="AU255" s="19" t="s">
        <v>78</v>
      </c>
    </row>
    <row r="256" spans="1:65" s="2" customFormat="1" ht="16.5" customHeight="1">
      <c r="A256" s="34"/>
      <c r="B256" s="136"/>
      <c r="C256" s="179" t="s">
        <v>436</v>
      </c>
      <c r="D256" s="179" t="s">
        <v>427</v>
      </c>
      <c r="E256" s="180" t="s">
        <v>437</v>
      </c>
      <c r="F256" s="181" t="s">
        <v>438</v>
      </c>
      <c r="G256" s="182" t="s">
        <v>173</v>
      </c>
      <c r="H256" s="183">
        <v>2</v>
      </c>
      <c r="I256" s="184"/>
      <c r="J256" s="185">
        <f>ROUND(I256*H256,2)</f>
        <v>0</v>
      </c>
      <c r="K256" s="181"/>
      <c r="L256" s="186"/>
      <c r="M256" s="187" t="s">
        <v>3</v>
      </c>
      <c r="N256" s="188" t="s">
        <v>40</v>
      </c>
      <c r="O256" s="55"/>
      <c r="P256" s="146">
        <f>O256*H256</f>
        <v>0</v>
      </c>
      <c r="Q256" s="146">
        <v>5.0000000000000001E-4</v>
      </c>
      <c r="R256" s="146">
        <f>Q256*H256</f>
        <v>1E-3</v>
      </c>
      <c r="S256" s="146">
        <v>0</v>
      </c>
      <c r="T256" s="14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48" t="s">
        <v>340</v>
      </c>
      <c r="AT256" s="148" t="s">
        <v>427</v>
      </c>
      <c r="AU256" s="148" t="s">
        <v>78</v>
      </c>
      <c r="AY256" s="19" t="s">
        <v>149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9" t="s">
        <v>76</v>
      </c>
      <c r="BK256" s="149">
        <f>ROUND(I256*H256,2)</f>
        <v>0</v>
      </c>
      <c r="BL256" s="19" t="s">
        <v>179</v>
      </c>
      <c r="BM256" s="148" t="s">
        <v>439</v>
      </c>
    </row>
    <row r="257" spans="1:65" s="2" customFormat="1" ht="24.2" customHeight="1">
      <c r="A257" s="34"/>
      <c r="B257" s="136"/>
      <c r="C257" s="137" t="s">
        <v>440</v>
      </c>
      <c r="D257" s="137" t="s">
        <v>152</v>
      </c>
      <c r="E257" s="138" t="s">
        <v>441</v>
      </c>
      <c r="F257" s="139" t="s">
        <v>442</v>
      </c>
      <c r="G257" s="140" t="s">
        <v>173</v>
      </c>
      <c r="H257" s="141">
        <v>1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179</v>
      </c>
      <c r="AT257" s="148" t="s">
        <v>152</v>
      </c>
      <c r="AU257" s="148" t="s">
        <v>78</v>
      </c>
      <c r="AY257" s="19" t="s">
        <v>149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76</v>
      </c>
      <c r="BK257" s="149">
        <f>ROUND(I257*H257,2)</f>
        <v>0</v>
      </c>
      <c r="BL257" s="19" t="s">
        <v>179</v>
      </c>
      <c r="BM257" s="148" t="s">
        <v>443</v>
      </c>
    </row>
    <row r="258" spans="1:65" s="2" customFormat="1">
      <c r="A258" s="34"/>
      <c r="B258" s="35"/>
      <c r="C258" s="34"/>
      <c r="D258" s="150" t="s">
        <v>157</v>
      </c>
      <c r="E258" s="34"/>
      <c r="F258" s="151" t="s">
        <v>444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157</v>
      </c>
      <c r="AU258" s="19" t="s">
        <v>78</v>
      </c>
    </row>
    <row r="259" spans="1:65" s="2" customFormat="1" ht="24.2" customHeight="1">
      <c r="A259" s="34"/>
      <c r="B259" s="136"/>
      <c r="C259" s="179" t="s">
        <v>445</v>
      </c>
      <c r="D259" s="179" t="s">
        <v>427</v>
      </c>
      <c r="E259" s="180" t="s">
        <v>446</v>
      </c>
      <c r="F259" s="181" t="s">
        <v>447</v>
      </c>
      <c r="G259" s="182" t="s">
        <v>173</v>
      </c>
      <c r="H259" s="183">
        <v>1</v>
      </c>
      <c r="I259" s="184"/>
      <c r="J259" s="185">
        <f>ROUND(I259*H259,2)</f>
        <v>0</v>
      </c>
      <c r="K259" s="181"/>
      <c r="L259" s="186"/>
      <c r="M259" s="187" t="s">
        <v>3</v>
      </c>
      <c r="N259" s="188" t="s">
        <v>40</v>
      </c>
      <c r="O259" s="55"/>
      <c r="P259" s="146">
        <f>O259*H259</f>
        <v>0</v>
      </c>
      <c r="Q259" s="146">
        <v>5.0000000000000001E-4</v>
      </c>
      <c r="R259" s="146">
        <f>Q259*H259</f>
        <v>5.0000000000000001E-4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340</v>
      </c>
      <c r="AT259" s="148" t="s">
        <v>427</v>
      </c>
      <c r="AU259" s="148" t="s">
        <v>78</v>
      </c>
      <c r="AY259" s="19" t="s">
        <v>149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76</v>
      </c>
      <c r="BK259" s="149">
        <f>ROUND(I259*H259,2)</f>
        <v>0</v>
      </c>
      <c r="BL259" s="19" t="s">
        <v>179</v>
      </c>
      <c r="BM259" s="148" t="s">
        <v>448</v>
      </c>
    </row>
    <row r="260" spans="1:65" s="2" customFormat="1" ht="24.2" customHeight="1">
      <c r="A260" s="34"/>
      <c r="B260" s="136"/>
      <c r="C260" s="137" t="s">
        <v>449</v>
      </c>
      <c r="D260" s="137" t="s">
        <v>152</v>
      </c>
      <c r="E260" s="138" t="s">
        <v>450</v>
      </c>
      <c r="F260" s="139" t="s">
        <v>451</v>
      </c>
      <c r="G260" s="140" t="s">
        <v>173</v>
      </c>
      <c r="H260" s="141">
        <v>2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179</v>
      </c>
      <c r="AT260" s="148" t="s">
        <v>152</v>
      </c>
      <c r="AU260" s="148" t="s">
        <v>78</v>
      </c>
      <c r="AY260" s="19" t="s">
        <v>149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76</v>
      </c>
      <c r="BK260" s="149">
        <f>ROUND(I260*H260,2)</f>
        <v>0</v>
      </c>
      <c r="BL260" s="19" t="s">
        <v>179</v>
      </c>
      <c r="BM260" s="148" t="s">
        <v>452</v>
      </c>
    </row>
    <row r="261" spans="1:65" s="2" customFormat="1">
      <c r="A261" s="34"/>
      <c r="B261" s="35"/>
      <c r="C261" s="34"/>
      <c r="D261" s="150" t="s">
        <v>157</v>
      </c>
      <c r="E261" s="34"/>
      <c r="F261" s="151" t="s">
        <v>453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157</v>
      </c>
      <c r="AU261" s="19" t="s">
        <v>78</v>
      </c>
    </row>
    <row r="262" spans="1:65" s="2" customFormat="1" ht="24.2" customHeight="1">
      <c r="A262" s="34"/>
      <c r="B262" s="136"/>
      <c r="C262" s="179" t="s">
        <v>454</v>
      </c>
      <c r="D262" s="179" t="s">
        <v>427</v>
      </c>
      <c r="E262" s="180" t="s">
        <v>455</v>
      </c>
      <c r="F262" s="181" t="s">
        <v>456</v>
      </c>
      <c r="G262" s="182" t="s">
        <v>173</v>
      </c>
      <c r="H262" s="183">
        <v>2</v>
      </c>
      <c r="I262" s="184"/>
      <c r="J262" s="185">
        <f>ROUND(I262*H262,2)</f>
        <v>0</v>
      </c>
      <c r="K262" s="181"/>
      <c r="L262" s="186"/>
      <c r="M262" s="187" t="s">
        <v>3</v>
      </c>
      <c r="N262" s="188" t="s">
        <v>40</v>
      </c>
      <c r="O262" s="55"/>
      <c r="P262" s="146">
        <f>O262*H262</f>
        <v>0</v>
      </c>
      <c r="Q262" s="146">
        <v>1.2999999999999999E-3</v>
      </c>
      <c r="R262" s="146">
        <f>Q262*H262</f>
        <v>2.5999999999999999E-3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340</v>
      </c>
      <c r="AT262" s="148" t="s">
        <v>427</v>
      </c>
      <c r="AU262" s="148" t="s">
        <v>78</v>
      </c>
      <c r="AY262" s="19" t="s">
        <v>149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76</v>
      </c>
      <c r="BK262" s="149">
        <f>ROUND(I262*H262,2)</f>
        <v>0</v>
      </c>
      <c r="BL262" s="19" t="s">
        <v>179</v>
      </c>
      <c r="BM262" s="148" t="s">
        <v>457</v>
      </c>
    </row>
    <row r="263" spans="1:65" s="2" customFormat="1" ht="24.2" customHeight="1">
      <c r="A263" s="34"/>
      <c r="B263" s="136"/>
      <c r="C263" s="137" t="s">
        <v>458</v>
      </c>
      <c r="D263" s="137" t="s">
        <v>152</v>
      </c>
      <c r="E263" s="138" t="s">
        <v>459</v>
      </c>
      <c r="F263" s="139" t="s">
        <v>460</v>
      </c>
      <c r="G263" s="140" t="s">
        <v>173</v>
      </c>
      <c r="H263" s="141">
        <v>3</v>
      </c>
      <c r="I263" s="142"/>
      <c r="J263" s="143">
        <f>ROUND(I263*H263,2)</f>
        <v>0</v>
      </c>
      <c r="K263" s="139"/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179</v>
      </c>
      <c r="AT263" s="148" t="s">
        <v>152</v>
      </c>
      <c r="AU263" s="148" t="s">
        <v>78</v>
      </c>
      <c r="AY263" s="19" t="s">
        <v>149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76</v>
      </c>
      <c r="BK263" s="149">
        <f>ROUND(I263*H263,2)</f>
        <v>0</v>
      </c>
      <c r="BL263" s="19" t="s">
        <v>179</v>
      </c>
      <c r="BM263" s="148" t="s">
        <v>461</v>
      </c>
    </row>
    <row r="264" spans="1:65" s="2" customFormat="1">
      <c r="A264" s="34"/>
      <c r="B264" s="35"/>
      <c r="C264" s="34"/>
      <c r="D264" s="150" t="s">
        <v>157</v>
      </c>
      <c r="E264" s="34"/>
      <c r="F264" s="151" t="s">
        <v>462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157</v>
      </c>
      <c r="AU264" s="19" t="s">
        <v>78</v>
      </c>
    </row>
    <row r="265" spans="1:65" s="2" customFormat="1" ht="24.2" customHeight="1">
      <c r="A265" s="34"/>
      <c r="B265" s="136"/>
      <c r="C265" s="179" t="s">
        <v>463</v>
      </c>
      <c r="D265" s="179" t="s">
        <v>427</v>
      </c>
      <c r="E265" s="180" t="s">
        <v>464</v>
      </c>
      <c r="F265" s="181" t="s">
        <v>465</v>
      </c>
      <c r="G265" s="182" t="s">
        <v>173</v>
      </c>
      <c r="H265" s="183">
        <v>3</v>
      </c>
      <c r="I265" s="184"/>
      <c r="J265" s="185">
        <f>ROUND(I265*H265,2)</f>
        <v>0</v>
      </c>
      <c r="K265" s="181"/>
      <c r="L265" s="186"/>
      <c r="M265" s="187" t="s">
        <v>3</v>
      </c>
      <c r="N265" s="188" t="s">
        <v>40</v>
      </c>
      <c r="O265" s="55"/>
      <c r="P265" s="146">
        <f>O265*H265</f>
        <v>0</v>
      </c>
      <c r="Q265" s="146">
        <v>2.0000000000000001E-4</v>
      </c>
      <c r="R265" s="146">
        <f>Q265*H265</f>
        <v>6.0000000000000006E-4</v>
      </c>
      <c r="S265" s="146">
        <v>0</v>
      </c>
      <c r="T265" s="14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8" t="s">
        <v>340</v>
      </c>
      <c r="AT265" s="148" t="s">
        <v>427</v>
      </c>
      <c r="AU265" s="148" t="s">
        <v>78</v>
      </c>
      <c r="AY265" s="19" t="s">
        <v>149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9" t="s">
        <v>76</v>
      </c>
      <c r="BK265" s="149">
        <f>ROUND(I265*H265,2)</f>
        <v>0</v>
      </c>
      <c r="BL265" s="19" t="s">
        <v>179</v>
      </c>
      <c r="BM265" s="148" t="s">
        <v>466</v>
      </c>
    </row>
    <row r="266" spans="1:65" s="2" customFormat="1" ht="24.2" customHeight="1">
      <c r="A266" s="34"/>
      <c r="B266" s="136"/>
      <c r="C266" s="137" t="s">
        <v>467</v>
      </c>
      <c r="D266" s="137" t="s">
        <v>152</v>
      </c>
      <c r="E266" s="138" t="s">
        <v>468</v>
      </c>
      <c r="F266" s="139" t="s">
        <v>469</v>
      </c>
      <c r="G266" s="140" t="s">
        <v>173</v>
      </c>
      <c r="H266" s="141">
        <v>1</v>
      </c>
      <c r="I266" s="142"/>
      <c r="J266" s="143">
        <f>ROUND(I266*H266,2)</f>
        <v>0</v>
      </c>
      <c r="K266" s="139"/>
      <c r="L266" s="35"/>
      <c r="M266" s="144" t="s">
        <v>3</v>
      </c>
      <c r="N266" s="145" t="s">
        <v>40</v>
      </c>
      <c r="O266" s="55"/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179</v>
      </c>
      <c r="AT266" s="148" t="s">
        <v>152</v>
      </c>
      <c r="AU266" s="148" t="s">
        <v>78</v>
      </c>
      <c r="AY266" s="19" t="s">
        <v>149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76</v>
      </c>
      <c r="BK266" s="149">
        <f>ROUND(I266*H266,2)</f>
        <v>0</v>
      </c>
      <c r="BL266" s="19" t="s">
        <v>179</v>
      </c>
      <c r="BM266" s="148" t="s">
        <v>470</v>
      </c>
    </row>
    <row r="267" spans="1:65" s="2" customFormat="1">
      <c r="A267" s="34"/>
      <c r="B267" s="35"/>
      <c r="C267" s="34"/>
      <c r="D267" s="150" t="s">
        <v>157</v>
      </c>
      <c r="E267" s="34"/>
      <c r="F267" s="151" t="s">
        <v>471</v>
      </c>
      <c r="G267" s="34"/>
      <c r="H267" s="34"/>
      <c r="I267" s="152"/>
      <c r="J267" s="34"/>
      <c r="K267" s="34"/>
      <c r="L267" s="35"/>
      <c r="M267" s="153"/>
      <c r="N267" s="154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157</v>
      </c>
      <c r="AU267" s="19" t="s">
        <v>78</v>
      </c>
    </row>
    <row r="268" spans="1:65" s="2" customFormat="1" ht="16.5" customHeight="1">
      <c r="A268" s="34"/>
      <c r="B268" s="136"/>
      <c r="C268" s="179" t="s">
        <v>472</v>
      </c>
      <c r="D268" s="179" t="s">
        <v>427</v>
      </c>
      <c r="E268" s="180" t="s">
        <v>473</v>
      </c>
      <c r="F268" s="181" t="s">
        <v>474</v>
      </c>
      <c r="G268" s="182" t="s">
        <v>173</v>
      </c>
      <c r="H268" s="183">
        <v>1</v>
      </c>
      <c r="I268" s="184"/>
      <c r="J268" s="185">
        <f>ROUND(I268*H268,2)</f>
        <v>0</v>
      </c>
      <c r="K268" s="181"/>
      <c r="L268" s="186"/>
      <c r="M268" s="187" t="s">
        <v>3</v>
      </c>
      <c r="N268" s="188" t="s">
        <v>40</v>
      </c>
      <c r="O268" s="55"/>
      <c r="P268" s="146">
        <f>O268*H268</f>
        <v>0</v>
      </c>
      <c r="Q268" s="146">
        <v>1.8E-3</v>
      </c>
      <c r="R268" s="146">
        <f>Q268*H268</f>
        <v>1.8E-3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340</v>
      </c>
      <c r="AT268" s="148" t="s">
        <v>427</v>
      </c>
      <c r="AU268" s="148" t="s">
        <v>78</v>
      </c>
      <c r="AY268" s="19" t="s">
        <v>149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76</v>
      </c>
      <c r="BK268" s="149">
        <f>ROUND(I268*H268,2)</f>
        <v>0</v>
      </c>
      <c r="BL268" s="19" t="s">
        <v>179</v>
      </c>
      <c r="BM268" s="148" t="s">
        <v>475</v>
      </c>
    </row>
    <row r="269" spans="1:65" s="2" customFormat="1" ht="16.5" customHeight="1">
      <c r="A269" s="34"/>
      <c r="B269" s="136"/>
      <c r="C269" s="137" t="s">
        <v>476</v>
      </c>
      <c r="D269" s="137" t="s">
        <v>152</v>
      </c>
      <c r="E269" s="138" t="s">
        <v>477</v>
      </c>
      <c r="F269" s="139" t="s">
        <v>478</v>
      </c>
      <c r="G269" s="140" t="s">
        <v>364</v>
      </c>
      <c r="H269" s="141">
        <v>1</v>
      </c>
      <c r="I269" s="142"/>
      <c r="J269" s="143">
        <f>ROUND(I269*H269,2)</f>
        <v>0</v>
      </c>
      <c r="K269" s="139" t="s">
        <v>365</v>
      </c>
      <c r="L269" s="35"/>
      <c r="M269" s="144" t="s">
        <v>3</v>
      </c>
      <c r="N269" s="145" t="s">
        <v>40</v>
      </c>
      <c r="O269" s="55"/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179</v>
      </c>
      <c r="AT269" s="148" t="s">
        <v>152</v>
      </c>
      <c r="AU269" s="148" t="s">
        <v>78</v>
      </c>
      <c r="AY269" s="19" t="s">
        <v>149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76</v>
      </c>
      <c r="BK269" s="149">
        <f>ROUND(I269*H269,2)</f>
        <v>0</v>
      </c>
      <c r="BL269" s="19" t="s">
        <v>179</v>
      </c>
      <c r="BM269" s="148" t="s">
        <v>479</v>
      </c>
    </row>
    <row r="270" spans="1:65" s="2" customFormat="1" ht="16.5" customHeight="1">
      <c r="A270" s="34"/>
      <c r="B270" s="136"/>
      <c r="C270" s="179" t="s">
        <v>480</v>
      </c>
      <c r="D270" s="179" t="s">
        <v>427</v>
      </c>
      <c r="E270" s="180" t="s">
        <v>481</v>
      </c>
      <c r="F270" s="181" t="s">
        <v>482</v>
      </c>
      <c r="G270" s="182" t="s">
        <v>173</v>
      </c>
      <c r="H270" s="183">
        <v>1</v>
      </c>
      <c r="I270" s="184"/>
      <c r="J270" s="185">
        <f>ROUND(I270*H270,2)</f>
        <v>0</v>
      </c>
      <c r="K270" s="181" t="s">
        <v>365</v>
      </c>
      <c r="L270" s="186"/>
      <c r="M270" s="187" t="s">
        <v>3</v>
      </c>
      <c r="N270" s="188" t="s">
        <v>40</v>
      </c>
      <c r="O270" s="55"/>
      <c r="P270" s="146">
        <f>O270*H270</f>
        <v>0</v>
      </c>
      <c r="Q270" s="146">
        <v>8.0000000000000004E-4</v>
      </c>
      <c r="R270" s="146">
        <f>Q270*H270</f>
        <v>8.0000000000000004E-4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340</v>
      </c>
      <c r="AT270" s="148" t="s">
        <v>427</v>
      </c>
      <c r="AU270" s="148" t="s">
        <v>78</v>
      </c>
      <c r="AY270" s="19" t="s">
        <v>149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76</v>
      </c>
      <c r="BK270" s="149">
        <f>ROUND(I270*H270,2)</f>
        <v>0</v>
      </c>
      <c r="BL270" s="19" t="s">
        <v>179</v>
      </c>
      <c r="BM270" s="148" t="s">
        <v>483</v>
      </c>
    </row>
    <row r="271" spans="1:65" s="2" customFormat="1" ht="16.5" customHeight="1">
      <c r="A271" s="34"/>
      <c r="B271" s="136"/>
      <c r="C271" s="137" t="s">
        <v>484</v>
      </c>
      <c r="D271" s="137" t="s">
        <v>152</v>
      </c>
      <c r="E271" s="138" t="s">
        <v>485</v>
      </c>
      <c r="F271" s="139" t="s">
        <v>486</v>
      </c>
      <c r="G271" s="140" t="s">
        <v>487</v>
      </c>
      <c r="H271" s="141">
        <v>1</v>
      </c>
      <c r="I271" s="142"/>
      <c r="J271" s="143">
        <f>ROUND(I271*H271,2)</f>
        <v>0</v>
      </c>
      <c r="K271" s="139" t="s">
        <v>365</v>
      </c>
      <c r="L271" s="35"/>
      <c r="M271" s="144" t="s">
        <v>3</v>
      </c>
      <c r="N271" s="145" t="s">
        <v>40</v>
      </c>
      <c r="O271" s="55"/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48" t="s">
        <v>179</v>
      </c>
      <c r="AT271" s="148" t="s">
        <v>152</v>
      </c>
      <c r="AU271" s="148" t="s">
        <v>78</v>
      </c>
      <c r="AY271" s="19" t="s">
        <v>149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9" t="s">
        <v>76</v>
      </c>
      <c r="BK271" s="149">
        <f>ROUND(I271*H271,2)</f>
        <v>0</v>
      </c>
      <c r="BL271" s="19" t="s">
        <v>179</v>
      </c>
      <c r="BM271" s="148" t="s">
        <v>488</v>
      </c>
    </row>
    <row r="272" spans="1:65" s="2" customFormat="1" ht="49.15" customHeight="1">
      <c r="A272" s="34"/>
      <c r="B272" s="136"/>
      <c r="C272" s="137" t="s">
        <v>489</v>
      </c>
      <c r="D272" s="137" t="s">
        <v>152</v>
      </c>
      <c r="E272" s="138" t="s">
        <v>490</v>
      </c>
      <c r="F272" s="139" t="s">
        <v>491</v>
      </c>
      <c r="G272" s="140" t="s">
        <v>274</v>
      </c>
      <c r="H272" s="141">
        <v>6.6000000000000003E-2</v>
      </c>
      <c r="I272" s="142"/>
      <c r="J272" s="143">
        <f>ROUND(I272*H272,2)</f>
        <v>0</v>
      </c>
      <c r="K272" s="139"/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179</v>
      </c>
      <c r="AT272" s="148" t="s">
        <v>152</v>
      </c>
      <c r="AU272" s="148" t="s">
        <v>78</v>
      </c>
      <c r="AY272" s="19" t="s">
        <v>149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76</v>
      </c>
      <c r="BK272" s="149">
        <f>ROUND(I272*H272,2)</f>
        <v>0</v>
      </c>
      <c r="BL272" s="19" t="s">
        <v>179</v>
      </c>
      <c r="BM272" s="148" t="s">
        <v>492</v>
      </c>
    </row>
    <row r="273" spans="1:65" s="2" customFormat="1">
      <c r="A273" s="34"/>
      <c r="B273" s="35"/>
      <c r="C273" s="34"/>
      <c r="D273" s="150" t="s">
        <v>157</v>
      </c>
      <c r="E273" s="34"/>
      <c r="F273" s="151" t="s">
        <v>493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157</v>
      </c>
      <c r="AU273" s="19" t="s">
        <v>78</v>
      </c>
    </row>
    <row r="274" spans="1:65" s="12" customFormat="1" ht="22.9" customHeight="1">
      <c r="B274" s="123"/>
      <c r="D274" s="124" t="s">
        <v>68</v>
      </c>
      <c r="E274" s="134" t="s">
        <v>494</v>
      </c>
      <c r="F274" s="134" t="s">
        <v>495</v>
      </c>
      <c r="I274" s="126"/>
      <c r="J274" s="135">
        <f>BK274</f>
        <v>0</v>
      </c>
      <c r="L274" s="123"/>
      <c r="M274" s="128"/>
      <c r="N274" s="129"/>
      <c r="O274" s="129"/>
      <c r="P274" s="130">
        <f>SUM(P275:P282)</f>
        <v>0</v>
      </c>
      <c r="Q274" s="129"/>
      <c r="R274" s="130">
        <f>SUM(R275:R282)</f>
        <v>3.4000000000000002E-2</v>
      </c>
      <c r="S274" s="129"/>
      <c r="T274" s="131">
        <f>SUM(T275:T282)</f>
        <v>0</v>
      </c>
      <c r="AR274" s="124" t="s">
        <v>78</v>
      </c>
      <c r="AT274" s="132" t="s">
        <v>68</v>
      </c>
      <c r="AU274" s="132" t="s">
        <v>76</v>
      </c>
      <c r="AY274" s="124" t="s">
        <v>149</v>
      </c>
      <c r="BK274" s="133">
        <f>SUM(BK275:BK282)</f>
        <v>0</v>
      </c>
    </row>
    <row r="275" spans="1:65" s="2" customFormat="1" ht="33" customHeight="1">
      <c r="A275" s="34"/>
      <c r="B275" s="136"/>
      <c r="C275" s="137" t="s">
        <v>496</v>
      </c>
      <c r="D275" s="137" t="s">
        <v>152</v>
      </c>
      <c r="E275" s="138" t="s">
        <v>497</v>
      </c>
      <c r="F275" s="139" t="s">
        <v>498</v>
      </c>
      <c r="G275" s="140" t="s">
        <v>185</v>
      </c>
      <c r="H275" s="141">
        <v>2</v>
      </c>
      <c r="I275" s="142"/>
      <c r="J275" s="143">
        <f>ROUND(I275*H275,2)</f>
        <v>0</v>
      </c>
      <c r="K275" s="139"/>
      <c r="L275" s="35"/>
      <c r="M275" s="144" t="s">
        <v>3</v>
      </c>
      <c r="N275" s="145" t="s">
        <v>40</v>
      </c>
      <c r="O275" s="55"/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179</v>
      </c>
      <c r="AT275" s="148" t="s">
        <v>152</v>
      </c>
      <c r="AU275" s="148" t="s">
        <v>78</v>
      </c>
      <c r="AY275" s="19" t="s">
        <v>149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76</v>
      </c>
      <c r="BK275" s="149">
        <f>ROUND(I275*H275,2)</f>
        <v>0</v>
      </c>
      <c r="BL275" s="19" t="s">
        <v>179</v>
      </c>
      <c r="BM275" s="148" t="s">
        <v>499</v>
      </c>
    </row>
    <row r="276" spans="1:65" s="2" customFormat="1">
      <c r="A276" s="34"/>
      <c r="B276" s="35"/>
      <c r="C276" s="34"/>
      <c r="D276" s="150" t="s">
        <v>157</v>
      </c>
      <c r="E276" s="34"/>
      <c r="F276" s="151" t="s">
        <v>500</v>
      </c>
      <c r="G276" s="34"/>
      <c r="H276" s="34"/>
      <c r="I276" s="152"/>
      <c r="J276" s="34"/>
      <c r="K276" s="34"/>
      <c r="L276" s="35"/>
      <c r="M276" s="153"/>
      <c r="N276" s="154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157</v>
      </c>
      <c r="AU276" s="19" t="s">
        <v>78</v>
      </c>
    </row>
    <row r="277" spans="1:65" s="2" customFormat="1" ht="37.9" customHeight="1">
      <c r="A277" s="34"/>
      <c r="B277" s="136"/>
      <c r="C277" s="179" t="s">
        <v>501</v>
      </c>
      <c r="D277" s="179" t="s">
        <v>427</v>
      </c>
      <c r="E277" s="180" t="s">
        <v>502</v>
      </c>
      <c r="F277" s="181" t="s">
        <v>503</v>
      </c>
      <c r="G277" s="182" t="s">
        <v>173</v>
      </c>
      <c r="H277" s="183">
        <v>2</v>
      </c>
      <c r="I277" s="184"/>
      <c r="J277" s="185">
        <f>ROUND(I277*H277,2)</f>
        <v>0</v>
      </c>
      <c r="K277" s="181"/>
      <c r="L277" s="186"/>
      <c r="M277" s="187" t="s">
        <v>3</v>
      </c>
      <c r="N277" s="188" t="s">
        <v>40</v>
      </c>
      <c r="O277" s="55"/>
      <c r="P277" s="146">
        <f>O277*H277</f>
        <v>0</v>
      </c>
      <c r="Q277" s="146">
        <v>1.6E-2</v>
      </c>
      <c r="R277" s="146">
        <f>Q277*H277</f>
        <v>3.2000000000000001E-2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340</v>
      </c>
      <c r="AT277" s="148" t="s">
        <v>427</v>
      </c>
      <c r="AU277" s="148" t="s">
        <v>78</v>
      </c>
      <c r="AY277" s="19" t="s">
        <v>149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76</v>
      </c>
      <c r="BK277" s="149">
        <f>ROUND(I277*H277,2)</f>
        <v>0</v>
      </c>
      <c r="BL277" s="19" t="s">
        <v>179</v>
      </c>
      <c r="BM277" s="148" t="s">
        <v>504</v>
      </c>
    </row>
    <row r="278" spans="1:65" s="2" customFormat="1" ht="24.2" customHeight="1">
      <c r="A278" s="34"/>
      <c r="B278" s="136"/>
      <c r="C278" s="137" t="s">
        <v>505</v>
      </c>
      <c r="D278" s="137" t="s">
        <v>152</v>
      </c>
      <c r="E278" s="138" t="s">
        <v>506</v>
      </c>
      <c r="F278" s="139" t="s">
        <v>507</v>
      </c>
      <c r="G278" s="140" t="s">
        <v>185</v>
      </c>
      <c r="H278" s="141">
        <v>2</v>
      </c>
      <c r="I278" s="142"/>
      <c r="J278" s="143">
        <f>ROUND(I278*H278,2)</f>
        <v>0</v>
      </c>
      <c r="K278" s="139"/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179</v>
      </c>
      <c r="AT278" s="148" t="s">
        <v>152</v>
      </c>
      <c r="AU278" s="148" t="s">
        <v>78</v>
      </c>
      <c r="AY278" s="19" t="s">
        <v>149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76</v>
      </c>
      <c r="BK278" s="149">
        <f>ROUND(I278*H278,2)</f>
        <v>0</v>
      </c>
      <c r="BL278" s="19" t="s">
        <v>179</v>
      </c>
      <c r="BM278" s="148" t="s">
        <v>508</v>
      </c>
    </row>
    <row r="279" spans="1:65" s="2" customFormat="1">
      <c r="A279" s="34"/>
      <c r="B279" s="35"/>
      <c r="C279" s="34"/>
      <c r="D279" s="150" t="s">
        <v>157</v>
      </c>
      <c r="E279" s="34"/>
      <c r="F279" s="151" t="s">
        <v>509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157</v>
      </c>
      <c r="AU279" s="19" t="s">
        <v>78</v>
      </c>
    </row>
    <row r="280" spans="1:65" s="2" customFormat="1" ht="24.2" customHeight="1">
      <c r="A280" s="34"/>
      <c r="B280" s="136"/>
      <c r="C280" s="179" t="s">
        <v>510</v>
      </c>
      <c r="D280" s="179" t="s">
        <v>427</v>
      </c>
      <c r="E280" s="180" t="s">
        <v>511</v>
      </c>
      <c r="F280" s="181" t="s">
        <v>512</v>
      </c>
      <c r="G280" s="182" t="s">
        <v>173</v>
      </c>
      <c r="H280" s="183">
        <v>2</v>
      </c>
      <c r="I280" s="184"/>
      <c r="J280" s="185">
        <f>ROUND(I280*H280,2)</f>
        <v>0</v>
      </c>
      <c r="K280" s="181"/>
      <c r="L280" s="186"/>
      <c r="M280" s="187" t="s">
        <v>3</v>
      </c>
      <c r="N280" s="188" t="s">
        <v>40</v>
      </c>
      <c r="O280" s="55"/>
      <c r="P280" s="146">
        <f>O280*H280</f>
        <v>0</v>
      </c>
      <c r="Q280" s="146">
        <v>1E-3</v>
      </c>
      <c r="R280" s="146">
        <f>Q280*H280</f>
        <v>2E-3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340</v>
      </c>
      <c r="AT280" s="148" t="s">
        <v>427</v>
      </c>
      <c r="AU280" s="148" t="s">
        <v>78</v>
      </c>
      <c r="AY280" s="19" t="s">
        <v>149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76</v>
      </c>
      <c r="BK280" s="149">
        <f>ROUND(I280*H280,2)</f>
        <v>0</v>
      </c>
      <c r="BL280" s="19" t="s">
        <v>179</v>
      </c>
      <c r="BM280" s="148" t="s">
        <v>513</v>
      </c>
    </row>
    <row r="281" spans="1:65" s="2" customFormat="1" ht="49.15" customHeight="1">
      <c r="A281" s="34"/>
      <c r="B281" s="136"/>
      <c r="C281" s="137" t="s">
        <v>514</v>
      </c>
      <c r="D281" s="137" t="s">
        <v>152</v>
      </c>
      <c r="E281" s="138" t="s">
        <v>515</v>
      </c>
      <c r="F281" s="139" t="s">
        <v>516</v>
      </c>
      <c r="G281" s="140" t="s">
        <v>274</v>
      </c>
      <c r="H281" s="141">
        <v>3.4000000000000002E-2</v>
      </c>
      <c r="I281" s="142"/>
      <c r="J281" s="143">
        <f>ROUND(I281*H281,2)</f>
        <v>0</v>
      </c>
      <c r="K281" s="139"/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179</v>
      </c>
      <c r="AT281" s="148" t="s">
        <v>152</v>
      </c>
      <c r="AU281" s="148" t="s">
        <v>78</v>
      </c>
      <c r="AY281" s="19" t="s">
        <v>149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76</v>
      </c>
      <c r="BK281" s="149">
        <f>ROUND(I281*H281,2)</f>
        <v>0</v>
      </c>
      <c r="BL281" s="19" t="s">
        <v>179</v>
      </c>
      <c r="BM281" s="148" t="s">
        <v>517</v>
      </c>
    </row>
    <row r="282" spans="1:65" s="2" customFormat="1">
      <c r="A282" s="34"/>
      <c r="B282" s="35"/>
      <c r="C282" s="34"/>
      <c r="D282" s="150" t="s">
        <v>157</v>
      </c>
      <c r="E282" s="34"/>
      <c r="F282" s="151" t="s">
        <v>518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157</v>
      </c>
      <c r="AU282" s="19" t="s">
        <v>78</v>
      </c>
    </row>
    <row r="283" spans="1:65" s="12" customFormat="1" ht="22.9" customHeight="1">
      <c r="B283" s="123"/>
      <c r="D283" s="124" t="s">
        <v>68</v>
      </c>
      <c r="E283" s="134" t="s">
        <v>519</v>
      </c>
      <c r="F283" s="134" t="s">
        <v>520</v>
      </c>
      <c r="I283" s="126"/>
      <c r="J283" s="135">
        <f>BK283</f>
        <v>0</v>
      </c>
      <c r="L283" s="123"/>
      <c r="M283" s="128"/>
      <c r="N283" s="129"/>
      <c r="O283" s="129"/>
      <c r="P283" s="130">
        <f>SUM(P284:P291)</f>
        <v>0</v>
      </c>
      <c r="Q283" s="129"/>
      <c r="R283" s="130">
        <f>SUM(R284:R291)</f>
        <v>2.2000000000000001E-3</v>
      </c>
      <c r="S283" s="129"/>
      <c r="T283" s="131">
        <f>SUM(T284:T291)</f>
        <v>2.9999999999999997E-4</v>
      </c>
      <c r="AR283" s="124" t="s">
        <v>78</v>
      </c>
      <c r="AT283" s="132" t="s">
        <v>68</v>
      </c>
      <c r="AU283" s="132" t="s">
        <v>76</v>
      </c>
      <c r="AY283" s="124" t="s">
        <v>149</v>
      </c>
      <c r="BK283" s="133">
        <f>SUM(BK284:BK291)</f>
        <v>0</v>
      </c>
    </row>
    <row r="284" spans="1:65" s="2" customFormat="1" ht="24.2" customHeight="1">
      <c r="A284" s="34"/>
      <c r="B284" s="136"/>
      <c r="C284" s="137" t="s">
        <v>521</v>
      </c>
      <c r="D284" s="137" t="s">
        <v>152</v>
      </c>
      <c r="E284" s="138" t="s">
        <v>522</v>
      </c>
      <c r="F284" s="139" t="s">
        <v>523</v>
      </c>
      <c r="G284" s="140" t="s">
        <v>173</v>
      </c>
      <c r="H284" s="141">
        <v>2</v>
      </c>
      <c r="I284" s="142"/>
      <c r="J284" s="143">
        <f>ROUND(I284*H284,2)</f>
        <v>0</v>
      </c>
      <c r="K284" s="139"/>
      <c r="L284" s="35"/>
      <c r="M284" s="144" t="s">
        <v>3</v>
      </c>
      <c r="N284" s="145" t="s">
        <v>40</v>
      </c>
      <c r="O284" s="55"/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179</v>
      </c>
      <c r="AT284" s="148" t="s">
        <v>152</v>
      </c>
      <c r="AU284" s="148" t="s">
        <v>78</v>
      </c>
      <c r="AY284" s="19" t="s">
        <v>149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76</v>
      </c>
      <c r="BK284" s="149">
        <f>ROUND(I284*H284,2)</f>
        <v>0</v>
      </c>
      <c r="BL284" s="19" t="s">
        <v>179</v>
      </c>
      <c r="BM284" s="148" t="s">
        <v>524</v>
      </c>
    </row>
    <row r="285" spans="1:65" s="2" customFormat="1">
      <c r="A285" s="34"/>
      <c r="B285" s="35"/>
      <c r="C285" s="34"/>
      <c r="D285" s="150" t="s">
        <v>157</v>
      </c>
      <c r="E285" s="34"/>
      <c r="F285" s="151" t="s">
        <v>525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157</v>
      </c>
      <c r="AU285" s="19" t="s">
        <v>78</v>
      </c>
    </row>
    <row r="286" spans="1:65" s="2" customFormat="1" ht="24.2" customHeight="1">
      <c r="A286" s="34"/>
      <c r="B286" s="136"/>
      <c r="C286" s="179" t="s">
        <v>526</v>
      </c>
      <c r="D286" s="179" t="s">
        <v>427</v>
      </c>
      <c r="E286" s="180" t="s">
        <v>527</v>
      </c>
      <c r="F286" s="181" t="s">
        <v>528</v>
      </c>
      <c r="G286" s="182" t="s">
        <v>173</v>
      </c>
      <c r="H286" s="183">
        <v>2</v>
      </c>
      <c r="I286" s="184"/>
      <c r="J286" s="185">
        <f>ROUND(I286*H286,2)</f>
        <v>0</v>
      </c>
      <c r="K286" s="181"/>
      <c r="L286" s="186"/>
      <c r="M286" s="187" t="s">
        <v>3</v>
      </c>
      <c r="N286" s="188" t="s">
        <v>40</v>
      </c>
      <c r="O286" s="55"/>
      <c r="P286" s="146">
        <f>O286*H286</f>
        <v>0</v>
      </c>
      <c r="Q286" s="146">
        <v>8.0000000000000004E-4</v>
      </c>
      <c r="R286" s="146">
        <f>Q286*H286</f>
        <v>1.6000000000000001E-3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340</v>
      </c>
      <c r="AT286" s="148" t="s">
        <v>427</v>
      </c>
      <c r="AU286" s="148" t="s">
        <v>78</v>
      </c>
      <c r="AY286" s="19" t="s">
        <v>149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76</v>
      </c>
      <c r="BK286" s="149">
        <f>ROUND(I286*H286,2)</f>
        <v>0</v>
      </c>
      <c r="BL286" s="19" t="s">
        <v>179</v>
      </c>
      <c r="BM286" s="148" t="s">
        <v>529</v>
      </c>
    </row>
    <row r="287" spans="1:65" s="2" customFormat="1" ht="33" customHeight="1">
      <c r="A287" s="34"/>
      <c r="B287" s="136"/>
      <c r="C287" s="137" t="s">
        <v>530</v>
      </c>
      <c r="D287" s="137" t="s">
        <v>152</v>
      </c>
      <c r="E287" s="138" t="s">
        <v>233</v>
      </c>
      <c r="F287" s="139" t="s">
        <v>234</v>
      </c>
      <c r="G287" s="140" t="s">
        <v>173</v>
      </c>
      <c r="H287" s="141">
        <v>2</v>
      </c>
      <c r="I287" s="142"/>
      <c r="J287" s="143">
        <f>ROUND(I287*H287,2)</f>
        <v>0</v>
      </c>
      <c r="K287" s="139"/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0</v>
      </c>
      <c r="R287" s="146">
        <f>Q287*H287</f>
        <v>0</v>
      </c>
      <c r="S287" s="146">
        <v>1.4999999999999999E-4</v>
      </c>
      <c r="T287" s="147">
        <f>S287*H287</f>
        <v>2.9999999999999997E-4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179</v>
      </c>
      <c r="AT287" s="148" t="s">
        <v>152</v>
      </c>
      <c r="AU287" s="148" t="s">
        <v>78</v>
      </c>
      <c r="AY287" s="19" t="s">
        <v>149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76</v>
      </c>
      <c r="BK287" s="149">
        <f>ROUND(I287*H287,2)</f>
        <v>0</v>
      </c>
      <c r="BL287" s="19" t="s">
        <v>179</v>
      </c>
      <c r="BM287" s="148" t="s">
        <v>531</v>
      </c>
    </row>
    <row r="288" spans="1:65" s="2" customFormat="1">
      <c r="A288" s="34"/>
      <c r="B288" s="35"/>
      <c r="C288" s="34"/>
      <c r="D288" s="150" t="s">
        <v>157</v>
      </c>
      <c r="E288" s="34"/>
      <c r="F288" s="151" t="s">
        <v>236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157</v>
      </c>
      <c r="AU288" s="19" t="s">
        <v>78</v>
      </c>
    </row>
    <row r="289" spans="1:65" s="2" customFormat="1" ht="24.2" customHeight="1">
      <c r="A289" s="34"/>
      <c r="B289" s="136"/>
      <c r="C289" s="137" t="s">
        <v>532</v>
      </c>
      <c r="D289" s="137" t="s">
        <v>152</v>
      </c>
      <c r="E289" s="138" t="s">
        <v>533</v>
      </c>
      <c r="F289" s="139" t="s">
        <v>534</v>
      </c>
      <c r="G289" s="140" t="s">
        <v>173</v>
      </c>
      <c r="H289" s="141">
        <v>2</v>
      </c>
      <c r="I289" s="142"/>
      <c r="J289" s="143">
        <f>ROUND(I289*H289,2)</f>
        <v>0</v>
      </c>
      <c r="K289" s="139"/>
      <c r="L289" s="35"/>
      <c r="M289" s="144" t="s">
        <v>3</v>
      </c>
      <c r="N289" s="145" t="s">
        <v>40</v>
      </c>
      <c r="O289" s="55"/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179</v>
      </c>
      <c r="AT289" s="148" t="s">
        <v>152</v>
      </c>
      <c r="AU289" s="148" t="s">
        <v>78</v>
      </c>
      <c r="AY289" s="19" t="s">
        <v>149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76</v>
      </c>
      <c r="BK289" s="149">
        <f>ROUND(I289*H289,2)</f>
        <v>0</v>
      </c>
      <c r="BL289" s="19" t="s">
        <v>179</v>
      </c>
      <c r="BM289" s="148" t="s">
        <v>535</v>
      </c>
    </row>
    <row r="290" spans="1:65" s="2" customFormat="1">
      <c r="A290" s="34"/>
      <c r="B290" s="35"/>
      <c r="C290" s="34"/>
      <c r="D290" s="150" t="s">
        <v>157</v>
      </c>
      <c r="E290" s="34"/>
      <c r="F290" s="151" t="s">
        <v>536</v>
      </c>
      <c r="G290" s="34"/>
      <c r="H290" s="34"/>
      <c r="I290" s="152"/>
      <c r="J290" s="34"/>
      <c r="K290" s="34"/>
      <c r="L290" s="35"/>
      <c r="M290" s="153"/>
      <c r="N290" s="154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157</v>
      </c>
      <c r="AU290" s="19" t="s">
        <v>78</v>
      </c>
    </row>
    <row r="291" spans="1:65" s="2" customFormat="1" ht="21.75" customHeight="1">
      <c r="A291" s="34"/>
      <c r="B291" s="136"/>
      <c r="C291" s="179" t="s">
        <v>537</v>
      </c>
      <c r="D291" s="179" t="s">
        <v>427</v>
      </c>
      <c r="E291" s="180" t="s">
        <v>538</v>
      </c>
      <c r="F291" s="181" t="s">
        <v>539</v>
      </c>
      <c r="G291" s="182" t="s">
        <v>173</v>
      </c>
      <c r="H291" s="183">
        <v>2</v>
      </c>
      <c r="I291" s="184"/>
      <c r="J291" s="185">
        <f>ROUND(I291*H291,2)</f>
        <v>0</v>
      </c>
      <c r="K291" s="181"/>
      <c r="L291" s="186"/>
      <c r="M291" s="187" t="s">
        <v>3</v>
      </c>
      <c r="N291" s="188" t="s">
        <v>40</v>
      </c>
      <c r="O291" s="55"/>
      <c r="P291" s="146">
        <f>O291*H291</f>
        <v>0</v>
      </c>
      <c r="Q291" s="146">
        <v>2.9999999999999997E-4</v>
      </c>
      <c r="R291" s="146">
        <f>Q291*H291</f>
        <v>5.9999999999999995E-4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340</v>
      </c>
      <c r="AT291" s="148" t="s">
        <v>427</v>
      </c>
      <c r="AU291" s="148" t="s">
        <v>78</v>
      </c>
      <c r="AY291" s="19" t="s">
        <v>149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76</v>
      </c>
      <c r="BK291" s="149">
        <f>ROUND(I291*H291,2)</f>
        <v>0</v>
      </c>
      <c r="BL291" s="19" t="s">
        <v>179</v>
      </c>
      <c r="BM291" s="148" t="s">
        <v>540</v>
      </c>
    </row>
    <row r="292" spans="1:65" s="12" customFormat="1" ht="22.9" customHeight="1">
      <c r="B292" s="123"/>
      <c r="D292" s="124" t="s">
        <v>68</v>
      </c>
      <c r="E292" s="134" t="s">
        <v>541</v>
      </c>
      <c r="F292" s="134" t="s">
        <v>542</v>
      </c>
      <c r="I292" s="126"/>
      <c r="J292" s="135">
        <f>BK292</f>
        <v>0</v>
      </c>
      <c r="L292" s="123"/>
      <c r="M292" s="128"/>
      <c r="N292" s="129"/>
      <c r="O292" s="129"/>
      <c r="P292" s="130">
        <f>P293+P294+P295+P306</f>
        <v>0</v>
      </c>
      <c r="Q292" s="129"/>
      <c r="R292" s="130">
        <f>R293+R294+R295+R306</f>
        <v>0.14643104870000001</v>
      </c>
      <c r="S292" s="129"/>
      <c r="T292" s="131">
        <f>T293+T294+T295+T306</f>
        <v>0</v>
      </c>
      <c r="AR292" s="124" t="s">
        <v>78</v>
      </c>
      <c r="AT292" s="132" t="s">
        <v>68</v>
      </c>
      <c r="AU292" s="132" t="s">
        <v>76</v>
      </c>
      <c r="AY292" s="124" t="s">
        <v>149</v>
      </c>
      <c r="BK292" s="133">
        <f>BK293+BK294+BK295+BK306</f>
        <v>0</v>
      </c>
    </row>
    <row r="293" spans="1:65" s="2" customFormat="1" ht="76.349999999999994" customHeight="1">
      <c r="A293" s="34"/>
      <c r="B293" s="136"/>
      <c r="C293" s="137" t="s">
        <v>543</v>
      </c>
      <c r="D293" s="137" t="s">
        <v>152</v>
      </c>
      <c r="E293" s="138" t="s">
        <v>544</v>
      </c>
      <c r="F293" s="139" t="s">
        <v>545</v>
      </c>
      <c r="G293" s="140" t="s">
        <v>274</v>
      </c>
      <c r="H293" s="141">
        <v>0.14599999999999999</v>
      </c>
      <c r="I293" s="142"/>
      <c r="J293" s="143">
        <f>ROUND(I293*H293,2)</f>
        <v>0</v>
      </c>
      <c r="K293" s="139"/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179</v>
      </c>
      <c r="AT293" s="148" t="s">
        <v>152</v>
      </c>
      <c r="AU293" s="148" t="s">
        <v>78</v>
      </c>
      <c r="AY293" s="19" t="s">
        <v>149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76</v>
      </c>
      <c r="BK293" s="149">
        <f>ROUND(I293*H293,2)</f>
        <v>0</v>
      </c>
      <c r="BL293" s="19" t="s">
        <v>179</v>
      </c>
      <c r="BM293" s="148" t="s">
        <v>546</v>
      </c>
    </row>
    <row r="294" spans="1:65" s="2" customFormat="1">
      <c r="A294" s="34"/>
      <c r="B294" s="35"/>
      <c r="C294" s="34"/>
      <c r="D294" s="150" t="s">
        <v>157</v>
      </c>
      <c r="E294" s="34"/>
      <c r="F294" s="151" t="s">
        <v>547</v>
      </c>
      <c r="G294" s="34"/>
      <c r="H294" s="34"/>
      <c r="I294" s="152"/>
      <c r="J294" s="34"/>
      <c r="K294" s="34"/>
      <c r="L294" s="35"/>
      <c r="M294" s="153"/>
      <c r="N294" s="154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157</v>
      </c>
      <c r="AU294" s="19" t="s">
        <v>78</v>
      </c>
    </row>
    <row r="295" spans="1:65" s="12" customFormat="1" ht="20.85" customHeight="1">
      <c r="B295" s="123"/>
      <c r="D295" s="124" t="s">
        <v>68</v>
      </c>
      <c r="E295" s="134" t="s">
        <v>548</v>
      </c>
      <c r="F295" s="134" t="s">
        <v>549</v>
      </c>
      <c r="I295" s="126"/>
      <c r="J295" s="135">
        <f>BK295</f>
        <v>0</v>
      </c>
      <c r="L295" s="123"/>
      <c r="M295" s="128"/>
      <c r="N295" s="129"/>
      <c r="O295" s="129"/>
      <c r="P295" s="130">
        <f>SUM(P296:P305)</f>
        <v>0</v>
      </c>
      <c r="Q295" s="129"/>
      <c r="R295" s="130">
        <f>SUM(R296:R305)</f>
        <v>5.6803149999999997E-2</v>
      </c>
      <c r="S295" s="129"/>
      <c r="T295" s="131">
        <f>SUM(T296:T305)</f>
        <v>0</v>
      </c>
      <c r="AR295" s="124" t="s">
        <v>78</v>
      </c>
      <c r="AT295" s="132" t="s">
        <v>68</v>
      </c>
      <c r="AU295" s="132" t="s">
        <v>78</v>
      </c>
      <c r="AY295" s="124" t="s">
        <v>149</v>
      </c>
      <c r="BK295" s="133">
        <f>SUM(BK296:BK305)</f>
        <v>0</v>
      </c>
    </row>
    <row r="296" spans="1:65" s="2" customFormat="1" ht="37.9" customHeight="1">
      <c r="A296" s="34"/>
      <c r="B296" s="136"/>
      <c r="C296" s="137" t="s">
        <v>550</v>
      </c>
      <c r="D296" s="137" t="s">
        <v>152</v>
      </c>
      <c r="E296" s="138" t="s">
        <v>551</v>
      </c>
      <c r="F296" s="139" t="s">
        <v>552</v>
      </c>
      <c r="G296" s="140" t="s">
        <v>81</v>
      </c>
      <c r="H296" s="141">
        <v>4.93</v>
      </c>
      <c r="I296" s="142"/>
      <c r="J296" s="143">
        <f>ROUND(I296*H296,2)</f>
        <v>0</v>
      </c>
      <c r="K296" s="139"/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7.0600000000000003E-3</v>
      </c>
      <c r="R296" s="146">
        <f>Q296*H296</f>
        <v>3.4805799999999998E-2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179</v>
      </c>
      <c r="AT296" s="148" t="s">
        <v>152</v>
      </c>
      <c r="AU296" s="148" t="s">
        <v>83</v>
      </c>
      <c r="AY296" s="19" t="s">
        <v>149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76</v>
      </c>
      <c r="BK296" s="149">
        <f>ROUND(I296*H296,2)</f>
        <v>0</v>
      </c>
      <c r="BL296" s="19" t="s">
        <v>179</v>
      </c>
      <c r="BM296" s="148" t="s">
        <v>553</v>
      </c>
    </row>
    <row r="297" spans="1:65" s="2" customFormat="1">
      <c r="A297" s="34"/>
      <c r="B297" s="35"/>
      <c r="C297" s="34"/>
      <c r="D297" s="150" t="s">
        <v>157</v>
      </c>
      <c r="E297" s="34"/>
      <c r="F297" s="151" t="s">
        <v>554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157</v>
      </c>
      <c r="AU297" s="19" t="s">
        <v>83</v>
      </c>
    </row>
    <row r="298" spans="1:65" s="13" customFormat="1">
      <c r="B298" s="155"/>
      <c r="D298" s="156" t="s">
        <v>159</v>
      </c>
      <c r="E298" s="157" t="s">
        <v>3</v>
      </c>
      <c r="F298" s="158" t="s">
        <v>84</v>
      </c>
      <c r="H298" s="159">
        <v>4.93</v>
      </c>
      <c r="I298" s="160"/>
      <c r="L298" s="155"/>
      <c r="M298" s="161"/>
      <c r="N298" s="162"/>
      <c r="O298" s="162"/>
      <c r="P298" s="162"/>
      <c r="Q298" s="162"/>
      <c r="R298" s="162"/>
      <c r="S298" s="162"/>
      <c r="T298" s="163"/>
      <c r="AT298" s="157" t="s">
        <v>159</v>
      </c>
      <c r="AU298" s="157" t="s">
        <v>83</v>
      </c>
      <c r="AV298" s="13" t="s">
        <v>78</v>
      </c>
      <c r="AW298" s="13" t="s">
        <v>31</v>
      </c>
      <c r="AX298" s="13" t="s">
        <v>76</v>
      </c>
      <c r="AY298" s="157" t="s">
        <v>149</v>
      </c>
    </row>
    <row r="299" spans="1:65" s="2" customFormat="1" ht="44.25" customHeight="1">
      <c r="A299" s="34"/>
      <c r="B299" s="136"/>
      <c r="C299" s="179" t="s">
        <v>555</v>
      </c>
      <c r="D299" s="179" t="s">
        <v>427</v>
      </c>
      <c r="E299" s="180" t="s">
        <v>556</v>
      </c>
      <c r="F299" s="181" t="s">
        <v>557</v>
      </c>
      <c r="G299" s="182" t="s">
        <v>81</v>
      </c>
      <c r="H299" s="183">
        <v>5.1769999999999996</v>
      </c>
      <c r="I299" s="184"/>
      <c r="J299" s="185">
        <f>ROUND(I299*H299,2)</f>
        <v>0</v>
      </c>
      <c r="K299" s="181"/>
      <c r="L299" s="186"/>
      <c r="M299" s="187" t="s">
        <v>3</v>
      </c>
      <c r="N299" s="188" t="s">
        <v>40</v>
      </c>
      <c r="O299" s="55"/>
      <c r="P299" s="146">
        <f>O299*H299</f>
        <v>0</v>
      </c>
      <c r="Q299" s="146">
        <v>3.0999999999999999E-3</v>
      </c>
      <c r="R299" s="146">
        <f>Q299*H299</f>
        <v>1.6048699999999999E-2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340</v>
      </c>
      <c r="AT299" s="148" t="s">
        <v>427</v>
      </c>
      <c r="AU299" s="148" t="s">
        <v>83</v>
      </c>
      <c r="AY299" s="19" t="s">
        <v>149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76</v>
      </c>
      <c r="BK299" s="149">
        <f>ROUND(I299*H299,2)</f>
        <v>0</v>
      </c>
      <c r="BL299" s="19" t="s">
        <v>179</v>
      </c>
      <c r="BM299" s="148" t="s">
        <v>558</v>
      </c>
    </row>
    <row r="300" spans="1:65" s="13" customFormat="1">
      <c r="B300" s="155"/>
      <c r="D300" s="156" t="s">
        <v>159</v>
      </c>
      <c r="F300" s="158" t="s">
        <v>559</v>
      </c>
      <c r="H300" s="159">
        <v>5.1769999999999996</v>
      </c>
      <c r="I300" s="160"/>
      <c r="L300" s="155"/>
      <c r="M300" s="161"/>
      <c r="N300" s="162"/>
      <c r="O300" s="162"/>
      <c r="P300" s="162"/>
      <c r="Q300" s="162"/>
      <c r="R300" s="162"/>
      <c r="S300" s="162"/>
      <c r="T300" s="163"/>
      <c r="AT300" s="157" t="s">
        <v>159</v>
      </c>
      <c r="AU300" s="157" t="s">
        <v>83</v>
      </c>
      <c r="AV300" s="13" t="s">
        <v>78</v>
      </c>
      <c r="AW300" s="13" t="s">
        <v>4</v>
      </c>
      <c r="AX300" s="13" t="s">
        <v>76</v>
      </c>
      <c r="AY300" s="157" t="s">
        <v>149</v>
      </c>
    </row>
    <row r="301" spans="1:65" s="2" customFormat="1" ht="24.2" customHeight="1">
      <c r="A301" s="34"/>
      <c r="B301" s="136"/>
      <c r="C301" s="137" t="s">
        <v>560</v>
      </c>
      <c r="D301" s="137" t="s">
        <v>152</v>
      </c>
      <c r="E301" s="138" t="s">
        <v>561</v>
      </c>
      <c r="F301" s="139" t="s">
        <v>562</v>
      </c>
      <c r="G301" s="140" t="s">
        <v>201</v>
      </c>
      <c r="H301" s="141">
        <v>14.89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2.0000000000000001E-4</v>
      </c>
      <c r="R301" s="146">
        <f>Q301*H301</f>
        <v>2.9780000000000002E-3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179</v>
      </c>
      <c r="AT301" s="148" t="s">
        <v>152</v>
      </c>
      <c r="AU301" s="148" t="s">
        <v>83</v>
      </c>
      <c r="AY301" s="19" t="s">
        <v>149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76</v>
      </c>
      <c r="BK301" s="149">
        <f>ROUND(I301*H301,2)</f>
        <v>0</v>
      </c>
      <c r="BL301" s="19" t="s">
        <v>179</v>
      </c>
      <c r="BM301" s="148" t="s">
        <v>563</v>
      </c>
    </row>
    <row r="302" spans="1:65" s="2" customFormat="1">
      <c r="A302" s="34"/>
      <c r="B302" s="35"/>
      <c r="C302" s="34"/>
      <c r="D302" s="150" t="s">
        <v>157</v>
      </c>
      <c r="E302" s="34"/>
      <c r="F302" s="151" t="s">
        <v>564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157</v>
      </c>
      <c r="AU302" s="19" t="s">
        <v>83</v>
      </c>
    </row>
    <row r="303" spans="1:65" s="13" customFormat="1">
      <c r="B303" s="155"/>
      <c r="D303" s="156" t="s">
        <v>159</v>
      </c>
      <c r="E303" s="157" t="s">
        <v>3</v>
      </c>
      <c r="F303" s="158" t="s">
        <v>565</v>
      </c>
      <c r="H303" s="159">
        <v>14.89</v>
      </c>
      <c r="I303" s="160"/>
      <c r="L303" s="155"/>
      <c r="M303" s="161"/>
      <c r="N303" s="162"/>
      <c r="O303" s="162"/>
      <c r="P303" s="162"/>
      <c r="Q303" s="162"/>
      <c r="R303" s="162"/>
      <c r="S303" s="162"/>
      <c r="T303" s="163"/>
      <c r="AT303" s="157" t="s">
        <v>159</v>
      </c>
      <c r="AU303" s="157" t="s">
        <v>83</v>
      </c>
      <c r="AV303" s="13" t="s">
        <v>78</v>
      </c>
      <c r="AW303" s="13" t="s">
        <v>31</v>
      </c>
      <c r="AX303" s="13" t="s">
        <v>76</v>
      </c>
      <c r="AY303" s="157" t="s">
        <v>149</v>
      </c>
    </row>
    <row r="304" spans="1:65" s="2" customFormat="1" ht="24.2" customHeight="1">
      <c r="A304" s="34"/>
      <c r="B304" s="136"/>
      <c r="C304" s="179" t="s">
        <v>566</v>
      </c>
      <c r="D304" s="179" t="s">
        <v>427</v>
      </c>
      <c r="E304" s="180" t="s">
        <v>567</v>
      </c>
      <c r="F304" s="181" t="s">
        <v>568</v>
      </c>
      <c r="G304" s="182" t="s">
        <v>201</v>
      </c>
      <c r="H304" s="183">
        <v>15.635</v>
      </c>
      <c r="I304" s="184"/>
      <c r="J304" s="185">
        <f>ROUND(I304*H304,2)</f>
        <v>0</v>
      </c>
      <c r="K304" s="181"/>
      <c r="L304" s="186"/>
      <c r="M304" s="187" t="s">
        <v>3</v>
      </c>
      <c r="N304" s="188" t="s">
        <v>40</v>
      </c>
      <c r="O304" s="55"/>
      <c r="P304" s="146">
        <f>O304*H304</f>
        <v>0</v>
      </c>
      <c r="Q304" s="146">
        <v>1.9000000000000001E-4</v>
      </c>
      <c r="R304" s="146">
        <f>Q304*H304</f>
        <v>2.97065E-3</v>
      </c>
      <c r="S304" s="146">
        <v>0</v>
      </c>
      <c r="T304" s="147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8" t="s">
        <v>340</v>
      </c>
      <c r="AT304" s="148" t="s">
        <v>427</v>
      </c>
      <c r="AU304" s="148" t="s">
        <v>83</v>
      </c>
      <c r="AY304" s="19" t="s">
        <v>149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76</v>
      </c>
      <c r="BK304" s="149">
        <f>ROUND(I304*H304,2)</f>
        <v>0</v>
      </c>
      <c r="BL304" s="19" t="s">
        <v>179</v>
      </c>
      <c r="BM304" s="148" t="s">
        <v>569</v>
      </c>
    </row>
    <row r="305" spans="1:65" s="13" customFormat="1">
      <c r="B305" s="155"/>
      <c r="D305" s="156" t="s">
        <v>159</v>
      </c>
      <c r="F305" s="158" t="s">
        <v>570</v>
      </c>
      <c r="H305" s="159">
        <v>15.635</v>
      </c>
      <c r="I305" s="160"/>
      <c r="L305" s="155"/>
      <c r="M305" s="161"/>
      <c r="N305" s="162"/>
      <c r="O305" s="162"/>
      <c r="P305" s="162"/>
      <c r="Q305" s="162"/>
      <c r="R305" s="162"/>
      <c r="S305" s="162"/>
      <c r="T305" s="163"/>
      <c r="AT305" s="157" t="s">
        <v>159</v>
      </c>
      <c r="AU305" s="157" t="s">
        <v>83</v>
      </c>
      <c r="AV305" s="13" t="s">
        <v>78</v>
      </c>
      <c r="AW305" s="13" t="s">
        <v>4</v>
      </c>
      <c r="AX305" s="13" t="s">
        <v>76</v>
      </c>
      <c r="AY305" s="157" t="s">
        <v>149</v>
      </c>
    </row>
    <row r="306" spans="1:65" s="12" customFormat="1" ht="20.85" customHeight="1">
      <c r="B306" s="123"/>
      <c r="D306" s="124" t="s">
        <v>68</v>
      </c>
      <c r="E306" s="134" t="s">
        <v>571</v>
      </c>
      <c r="F306" s="134" t="s">
        <v>572</v>
      </c>
      <c r="I306" s="126"/>
      <c r="J306" s="135">
        <f>BK306</f>
        <v>0</v>
      </c>
      <c r="L306" s="123"/>
      <c r="M306" s="128"/>
      <c r="N306" s="129"/>
      <c r="O306" s="129"/>
      <c r="P306" s="130">
        <f>SUM(P307:P318)</f>
        <v>0</v>
      </c>
      <c r="Q306" s="129"/>
      <c r="R306" s="130">
        <f>SUM(R307:R318)</f>
        <v>8.96278987E-2</v>
      </c>
      <c r="S306" s="129"/>
      <c r="T306" s="131">
        <f>SUM(T307:T318)</f>
        <v>0</v>
      </c>
      <c r="AR306" s="124" t="s">
        <v>78</v>
      </c>
      <c r="AT306" s="132" t="s">
        <v>68</v>
      </c>
      <c r="AU306" s="132" t="s">
        <v>78</v>
      </c>
      <c r="AY306" s="124" t="s">
        <v>149</v>
      </c>
      <c r="BK306" s="133">
        <f>SUM(BK307:BK318)</f>
        <v>0</v>
      </c>
    </row>
    <row r="307" spans="1:65" s="2" customFormat="1" ht="49.15" customHeight="1">
      <c r="A307" s="34"/>
      <c r="B307" s="136"/>
      <c r="C307" s="137" t="s">
        <v>573</v>
      </c>
      <c r="D307" s="137" t="s">
        <v>152</v>
      </c>
      <c r="E307" s="138" t="s">
        <v>574</v>
      </c>
      <c r="F307" s="139" t="s">
        <v>575</v>
      </c>
      <c r="G307" s="140" t="s">
        <v>201</v>
      </c>
      <c r="H307" s="141">
        <v>2.3410000000000002</v>
      </c>
      <c r="I307" s="142"/>
      <c r="J307" s="143">
        <f>ROUND(I307*H307,2)</f>
        <v>0</v>
      </c>
      <c r="K307" s="139"/>
      <c r="L307" s="35"/>
      <c r="M307" s="144" t="s">
        <v>3</v>
      </c>
      <c r="N307" s="145" t="s">
        <v>40</v>
      </c>
      <c r="O307" s="55"/>
      <c r="P307" s="146">
        <f>O307*H307</f>
        <v>0</v>
      </c>
      <c r="Q307" s="146">
        <v>5.6299999999999996E-3</v>
      </c>
      <c r="R307" s="146">
        <f>Q307*H307</f>
        <v>1.317983E-2</v>
      </c>
      <c r="S307" s="146">
        <v>0</v>
      </c>
      <c r="T307" s="14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48" t="s">
        <v>179</v>
      </c>
      <c r="AT307" s="148" t="s">
        <v>152</v>
      </c>
      <c r="AU307" s="148" t="s">
        <v>83</v>
      </c>
      <c r="AY307" s="19" t="s">
        <v>149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9" t="s">
        <v>76</v>
      </c>
      <c r="BK307" s="149">
        <f>ROUND(I307*H307,2)</f>
        <v>0</v>
      </c>
      <c r="BL307" s="19" t="s">
        <v>179</v>
      </c>
      <c r="BM307" s="148" t="s">
        <v>576</v>
      </c>
    </row>
    <row r="308" spans="1:65" s="2" customFormat="1">
      <c r="A308" s="34"/>
      <c r="B308" s="35"/>
      <c r="C308" s="34"/>
      <c r="D308" s="150" t="s">
        <v>157</v>
      </c>
      <c r="E308" s="34"/>
      <c r="F308" s="151" t="s">
        <v>577</v>
      </c>
      <c r="G308" s="34"/>
      <c r="H308" s="34"/>
      <c r="I308" s="152"/>
      <c r="J308" s="34"/>
      <c r="K308" s="34"/>
      <c r="L308" s="35"/>
      <c r="M308" s="153"/>
      <c r="N308" s="154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157</v>
      </c>
      <c r="AU308" s="19" t="s">
        <v>83</v>
      </c>
    </row>
    <row r="309" spans="1:65" s="2" customFormat="1" ht="55.5" customHeight="1">
      <c r="A309" s="34"/>
      <c r="B309" s="136"/>
      <c r="C309" s="137" t="s">
        <v>578</v>
      </c>
      <c r="D309" s="137" t="s">
        <v>152</v>
      </c>
      <c r="E309" s="138" t="s">
        <v>579</v>
      </c>
      <c r="F309" s="139" t="s">
        <v>580</v>
      </c>
      <c r="G309" s="140" t="s">
        <v>81</v>
      </c>
      <c r="H309" s="141">
        <v>2.181</v>
      </c>
      <c r="I309" s="142"/>
      <c r="J309" s="143">
        <f>ROUND(I309*H309,2)</f>
        <v>0</v>
      </c>
      <c r="K309" s="139"/>
      <c r="L309" s="35"/>
      <c r="M309" s="144" t="s">
        <v>3</v>
      </c>
      <c r="N309" s="145" t="s">
        <v>40</v>
      </c>
      <c r="O309" s="55"/>
      <c r="P309" s="146">
        <f>O309*H309</f>
        <v>0</v>
      </c>
      <c r="Q309" s="146">
        <v>1.28827E-2</v>
      </c>
      <c r="R309" s="146">
        <f>Q309*H309</f>
        <v>2.8097168700000001E-2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179</v>
      </c>
      <c r="AT309" s="148" t="s">
        <v>152</v>
      </c>
      <c r="AU309" s="148" t="s">
        <v>83</v>
      </c>
      <c r="AY309" s="19" t="s">
        <v>149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76</v>
      </c>
      <c r="BK309" s="149">
        <f>ROUND(I309*H309,2)</f>
        <v>0</v>
      </c>
      <c r="BL309" s="19" t="s">
        <v>179</v>
      </c>
      <c r="BM309" s="148" t="s">
        <v>581</v>
      </c>
    </row>
    <row r="310" spans="1:65" s="2" customFormat="1">
      <c r="A310" s="34"/>
      <c r="B310" s="35"/>
      <c r="C310" s="34"/>
      <c r="D310" s="150" t="s">
        <v>157</v>
      </c>
      <c r="E310" s="34"/>
      <c r="F310" s="151" t="s">
        <v>582</v>
      </c>
      <c r="G310" s="34"/>
      <c r="H310" s="34"/>
      <c r="I310" s="152"/>
      <c r="J310" s="34"/>
      <c r="K310" s="34"/>
      <c r="L310" s="35"/>
      <c r="M310" s="153"/>
      <c r="N310" s="154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157</v>
      </c>
      <c r="AU310" s="19" t="s">
        <v>83</v>
      </c>
    </row>
    <row r="311" spans="1:65" s="13" customFormat="1">
      <c r="B311" s="155"/>
      <c r="D311" s="156" t="s">
        <v>159</v>
      </c>
      <c r="E311" s="157" t="s">
        <v>3</v>
      </c>
      <c r="F311" s="158" t="s">
        <v>92</v>
      </c>
      <c r="H311" s="159">
        <v>2.181</v>
      </c>
      <c r="I311" s="160"/>
      <c r="L311" s="155"/>
      <c r="M311" s="161"/>
      <c r="N311" s="162"/>
      <c r="O311" s="162"/>
      <c r="P311" s="162"/>
      <c r="Q311" s="162"/>
      <c r="R311" s="162"/>
      <c r="S311" s="162"/>
      <c r="T311" s="163"/>
      <c r="AT311" s="157" t="s">
        <v>159</v>
      </c>
      <c r="AU311" s="157" t="s">
        <v>83</v>
      </c>
      <c r="AV311" s="13" t="s">
        <v>78</v>
      </c>
      <c r="AW311" s="13" t="s">
        <v>31</v>
      </c>
      <c r="AX311" s="13" t="s">
        <v>69</v>
      </c>
      <c r="AY311" s="157" t="s">
        <v>149</v>
      </c>
    </row>
    <row r="312" spans="1:65" s="14" customFormat="1">
      <c r="B312" s="164"/>
      <c r="D312" s="156" t="s">
        <v>159</v>
      </c>
      <c r="E312" s="165" t="s">
        <v>3</v>
      </c>
      <c r="F312" s="166" t="s">
        <v>206</v>
      </c>
      <c r="H312" s="167">
        <v>2.181</v>
      </c>
      <c r="I312" s="168"/>
      <c r="L312" s="164"/>
      <c r="M312" s="169"/>
      <c r="N312" s="170"/>
      <c r="O312" s="170"/>
      <c r="P312" s="170"/>
      <c r="Q312" s="170"/>
      <c r="R312" s="170"/>
      <c r="S312" s="170"/>
      <c r="T312" s="171"/>
      <c r="AT312" s="165" t="s">
        <v>159</v>
      </c>
      <c r="AU312" s="165" t="s">
        <v>83</v>
      </c>
      <c r="AV312" s="14" t="s">
        <v>155</v>
      </c>
      <c r="AW312" s="14" t="s">
        <v>31</v>
      </c>
      <c r="AX312" s="14" t="s">
        <v>76</v>
      </c>
      <c r="AY312" s="165" t="s">
        <v>149</v>
      </c>
    </row>
    <row r="313" spans="1:65" s="2" customFormat="1" ht="62.65" customHeight="1">
      <c r="A313" s="34"/>
      <c r="B313" s="136"/>
      <c r="C313" s="137" t="s">
        <v>583</v>
      </c>
      <c r="D313" s="137" t="s">
        <v>152</v>
      </c>
      <c r="E313" s="138" t="s">
        <v>584</v>
      </c>
      <c r="F313" s="139" t="s">
        <v>585</v>
      </c>
      <c r="G313" s="140" t="s">
        <v>81</v>
      </c>
      <c r="H313" s="141">
        <v>2.68</v>
      </c>
      <c r="I313" s="142"/>
      <c r="J313" s="143">
        <f>ROUND(I313*H313,2)</f>
        <v>0</v>
      </c>
      <c r="K313" s="139"/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1.796E-2</v>
      </c>
      <c r="R313" s="146">
        <f>Q313*H313</f>
        <v>4.8132800000000003E-2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179</v>
      </c>
      <c r="AT313" s="148" t="s">
        <v>152</v>
      </c>
      <c r="AU313" s="148" t="s">
        <v>83</v>
      </c>
      <c r="AY313" s="19" t="s">
        <v>149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76</v>
      </c>
      <c r="BK313" s="149">
        <f>ROUND(I313*H313,2)</f>
        <v>0</v>
      </c>
      <c r="BL313" s="19" t="s">
        <v>179</v>
      </c>
      <c r="BM313" s="148" t="s">
        <v>586</v>
      </c>
    </row>
    <row r="314" spans="1:65" s="2" customFormat="1">
      <c r="A314" s="34"/>
      <c r="B314" s="35"/>
      <c r="C314" s="34"/>
      <c r="D314" s="150" t="s">
        <v>157</v>
      </c>
      <c r="E314" s="34"/>
      <c r="F314" s="151" t="s">
        <v>587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157</v>
      </c>
      <c r="AU314" s="19" t="s">
        <v>83</v>
      </c>
    </row>
    <row r="315" spans="1:65" s="13" customFormat="1">
      <c r="B315" s="155"/>
      <c r="D315" s="156" t="s">
        <v>159</v>
      </c>
      <c r="E315" s="157" t="s">
        <v>3</v>
      </c>
      <c r="F315" s="158" t="s">
        <v>588</v>
      </c>
      <c r="H315" s="159">
        <v>2.68</v>
      </c>
      <c r="I315" s="160"/>
      <c r="L315" s="155"/>
      <c r="M315" s="161"/>
      <c r="N315" s="162"/>
      <c r="O315" s="162"/>
      <c r="P315" s="162"/>
      <c r="Q315" s="162"/>
      <c r="R315" s="162"/>
      <c r="S315" s="162"/>
      <c r="T315" s="163"/>
      <c r="AT315" s="157" t="s">
        <v>159</v>
      </c>
      <c r="AU315" s="157" t="s">
        <v>83</v>
      </c>
      <c r="AV315" s="13" t="s">
        <v>78</v>
      </c>
      <c r="AW315" s="13" t="s">
        <v>31</v>
      </c>
      <c r="AX315" s="13" t="s">
        <v>76</v>
      </c>
      <c r="AY315" s="157" t="s">
        <v>149</v>
      </c>
    </row>
    <row r="316" spans="1:65" s="2" customFormat="1" ht="44.25" customHeight="1">
      <c r="A316" s="34"/>
      <c r="B316" s="136"/>
      <c r="C316" s="137" t="s">
        <v>589</v>
      </c>
      <c r="D316" s="137" t="s">
        <v>152</v>
      </c>
      <c r="E316" s="138" t="s">
        <v>590</v>
      </c>
      <c r="F316" s="139" t="s">
        <v>591</v>
      </c>
      <c r="G316" s="140" t="s">
        <v>81</v>
      </c>
      <c r="H316" s="141">
        <v>2.181</v>
      </c>
      <c r="I316" s="142"/>
      <c r="J316" s="143">
        <f>ROUND(I316*H316,2)</f>
        <v>0</v>
      </c>
      <c r="K316" s="139"/>
      <c r="L316" s="35"/>
      <c r="M316" s="144" t="s">
        <v>3</v>
      </c>
      <c r="N316" s="145" t="s">
        <v>40</v>
      </c>
      <c r="O316" s="55"/>
      <c r="P316" s="146">
        <f>O316*H316</f>
        <v>0</v>
      </c>
      <c r="Q316" s="146">
        <v>1E-4</v>
      </c>
      <c r="R316" s="146">
        <f>Q316*H316</f>
        <v>2.1810000000000002E-4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179</v>
      </c>
      <c r="AT316" s="148" t="s">
        <v>152</v>
      </c>
      <c r="AU316" s="148" t="s">
        <v>83</v>
      </c>
      <c r="AY316" s="19" t="s">
        <v>149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76</v>
      </c>
      <c r="BK316" s="149">
        <f>ROUND(I316*H316,2)</f>
        <v>0</v>
      </c>
      <c r="BL316" s="19" t="s">
        <v>179</v>
      </c>
      <c r="BM316" s="148" t="s">
        <v>592</v>
      </c>
    </row>
    <row r="317" spans="1:65" s="2" customFormat="1">
      <c r="A317" s="34"/>
      <c r="B317" s="35"/>
      <c r="C317" s="34"/>
      <c r="D317" s="150" t="s">
        <v>157</v>
      </c>
      <c r="E317" s="34"/>
      <c r="F317" s="151" t="s">
        <v>593</v>
      </c>
      <c r="G317" s="34"/>
      <c r="H317" s="34"/>
      <c r="I317" s="152"/>
      <c r="J317" s="34"/>
      <c r="K317" s="34"/>
      <c r="L317" s="35"/>
      <c r="M317" s="153"/>
      <c r="N317" s="154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157</v>
      </c>
      <c r="AU317" s="19" t="s">
        <v>83</v>
      </c>
    </row>
    <row r="318" spans="1:65" s="13" customFormat="1">
      <c r="B318" s="155"/>
      <c r="D318" s="156" t="s">
        <v>159</v>
      </c>
      <c r="E318" s="157" t="s">
        <v>3</v>
      </c>
      <c r="F318" s="158" t="s">
        <v>92</v>
      </c>
      <c r="H318" s="159">
        <v>2.181</v>
      </c>
      <c r="I318" s="160"/>
      <c r="L318" s="155"/>
      <c r="M318" s="161"/>
      <c r="N318" s="162"/>
      <c r="O318" s="162"/>
      <c r="P318" s="162"/>
      <c r="Q318" s="162"/>
      <c r="R318" s="162"/>
      <c r="S318" s="162"/>
      <c r="T318" s="163"/>
      <c r="AT318" s="157" t="s">
        <v>159</v>
      </c>
      <c r="AU318" s="157" t="s">
        <v>83</v>
      </c>
      <c r="AV318" s="13" t="s">
        <v>78</v>
      </c>
      <c r="AW318" s="13" t="s">
        <v>31</v>
      </c>
      <c r="AX318" s="13" t="s">
        <v>76</v>
      </c>
      <c r="AY318" s="157" t="s">
        <v>149</v>
      </c>
    </row>
    <row r="319" spans="1:65" s="12" customFormat="1" ht="22.9" customHeight="1">
      <c r="B319" s="123"/>
      <c r="D319" s="124" t="s">
        <v>68</v>
      </c>
      <c r="E319" s="134" t="s">
        <v>594</v>
      </c>
      <c r="F319" s="134" t="s">
        <v>595</v>
      </c>
      <c r="I319" s="126"/>
      <c r="J319" s="135">
        <f>BK319</f>
        <v>0</v>
      </c>
      <c r="L319" s="123"/>
      <c r="M319" s="128"/>
      <c r="N319" s="129"/>
      <c r="O319" s="129"/>
      <c r="P319" s="130">
        <f>SUM(P320:P330)</f>
        <v>0</v>
      </c>
      <c r="Q319" s="129"/>
      <c r="R319" s="130">
        <f>SUM(R320:R330)</f>
        <v>4.6050000000000001E-2</v>
      </c>
      <c r="S319" s="129"/>
      <c r="T319" s="131">
        <f>SUM(T320:T330)</f>
        <v>0</v>
      </c>
      <c r="AR319" s="124" t="s">
        <v>78</v>
      </c>
      <c r="AT319" s="132" t="s">
        <v>68</v>
      </c>
      <c r="AU319" s="132" t="s">
        <v>76</v>
      </c>
      <c r="AY319" s="124" t="s">
        <v>149</v>
      </c>
      <c r="BK319" s="133">
        <f>SUM(BK320:BK330)</f>
        <v>0</v>
      </c>
    </row>
    <row r="320" spans="1:65" s="2" customFormat="1" ht="49.15" customHeight="1">
      <c r="A320" s="34"/>
      <c r="B320" s="136"/>
      <c r="C320" s="137" t="s">
        <v>596</v>
      </c>
      <c r="D320" s="137" t="s">
        <v>152</v>
      </c>
      <c r="E320" s="138" t="s">
        <v>597</v>
      </c>
      <c r="F320" s="139" t="s">
        <v>598</v>
      </c>
      <c r="G320" s="140" t="s">
        <v>274</v>
      </c>
      <c r="H320" s="141">
        <v>4.5999999999999999E-2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179</v>
      </c>
      <c r="AT320" s="148" t="s">
        <v>152</v>
      </c>
      <c r="AU320" s="148" t="s">
        <v>78</v>
      </c>
      <c r="AY320" s="19" t="s">
        <v>149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76</v>
      </c>
      <c r="BK320" s="149">
        <f>ROUND(I320*H320,2)</f>
        <v>0</v>
      </c>
      <c r="BL320" s="19" t="s">
        <v>179</v>
      </c>
      <c r="BM320" s="148" t="s">
        <v>599</v>
      </c>
    </row>
    <row r="321" spans="1:65" s="2" customFormat="1">
      <c r="A321" s="34"/>
      <c r="B321" s="35"/>
      <c r="C321" s="34"/>
      <c r="D321" s="150" t="s">
        <v>157</v>
      </c>
      <c r="E321" s="34"/>
      <c r="F321" s="151" t="s">
        <v>600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157</v>
      </c>
      <c r="AU321" s="19" t="s">
        <v>78</v>
      </c>
    </row>
    <row r="322" spans="1:65" s="2" customFormat="1" ht="37.9" customHeight="1">
      <c r="A322" s="34"/>
      <c r="B322" s="136"/>
      <c r="C322" s="137" t="s">
        <v>601</v>
      </c>
      <c r="D322" s="137" t="s">
        <v>152</v>
      </c>
      <c r="E322" s="138" t="s">
        <v>602</v>
      </c>
      <c r="F322" s="139" t="s">
        <v>603</v>
      </c>
      <c r="G322" s="140" t="s">
        <v>173</v>
      </c>
      <c r="H322" s="141">
        <v>3</v>
      </c>
      <c r="I322" s="142"/>
      <c r="J322" s="143">
        <f>ROUND(I322*H322,2)</f>
        <v>0</v>
      </c>
      <c r="K322" s="139"/>
      <c r="L322" s="35"/>
      <c r="M322" s="144" t="s">
        <v>3</v>
      </c>
      <c r="N322" s="145" t="s">
        <v>40</v>
      </c>
      <c r="O322" s="55"/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179</v>
      </c>
      <c r="AT322" s="148" t="s">
        <v>152</v>
      </c>
      <c r="AU322" s="148" t="s">
        <v>78</v>
      </c>
      <c r="AY322" s="19" t="s">
        <v>149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76</v>
      </c>
      <c r="BK322" s="149">
        <f>ROUND(I322*H322,2)</f>
        <v>0</v>
      </c>
      <c r="BL322" s="19" t="s">
        <v>179</v>
      </c>
      <c r="BM322" s="148" t="s">
        <v>604</v>
      </c>
    </row>
    <row r="323" spans="1:65" s="2" customFormat="1">
      <c r="A323" s="34"/>
      <c r="B323" s="35"/>
      <c r="C323" s="34"/>
      <c r="D323" s="150" t="s">
        <v>157</v>
      </c>
      <c r="E323" s="34"/>
      <c r="F323" s="151" t="s">
        <v>605</v>
      </c>
      <c r="G323" s="34"/>
      <c r="H323" s="34"/>
      <c r="I323" s="152"/>
      <c r="J323" s="34"/>
      <c r="K323" s="34"/>
      <c r="L323" s="35"/>
      <c r="M323" s="153"/>
      <c r="N323" s="154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157</v>
      </c>
      <c r="AU323" s="19" t="s">
        <v>78</v>
      </c>
    </row>
    <row r="324" spans="1:65" s="2" customFormat="1" ht="24.2" customHeight="1">
      <c r="A324" s="34"/>
      <c r="B324" s="136"/>
      <c r="C324" s="179" t="s">
        <v>606</v>
      </c>
      <c r="D324" s="179" t="s">
        <v>427</v>
      </c>
      <c r="E324" s="180" t="s">
        <v>607</v>
      </c>
      <c r="F324" s="181" t="s">
        <v>608</v>
      </c>
      <c r="G324" s="182" t="s">
        <v>173</v>
      </c>
      <c r="H324" s="183">
        <v>3</v>
      </c>
      <c r="I324" s="184"/>
      <c r="J324" s="185">
        <f>ROUND(I324*H324,2)</f>
        <v>0</v>
      </c>
      <c r="K324" s="181"/>
      <c r="L324" s="186"/>
      <c r="M324" s="187" t="s">
        <v>3</v>
      </c>
      <c r="N324" s="188" t="s">
        <v>40</v>
      </c>
      <c r="O324" s="55"/>
      <c r="P324" s="146">
        <f>O324*H324</f>
        <v>0</v>
      </c>
      <c r="Q324" s="146">
        <v>1.2999999999999999E-2</v>
      </c>
      <c r="R324" s="146">
        <f>Q324*H324</f>
        <v>3.9E-2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340</v>
      </c>
      <c r="AT324" s="148" t="s">
        <v>427</v>
      </c>
      <c r="AU324" s="148" t="s">
        <v>78</v>
      </c>
      <c r="AY324" s="19" t="s">
        <v>149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76</v>
      </c>
      <c r="BK324" s="149">
        <f>ROUND(I324*H324,2)</f>
        <v>0</v>
      </c>
      <c r="BL324" s="19" t="s">
        <v>179</v>
      </c>
      <c r="BM324" s="148" t="s">
        <v>609</v>
      </c>
    </row>
    <row r="325" spans="1:65" s="2" customFormat="1" ht="24.2" customHeight="1">
      <c r="A325" s="34"/>
      <c r="B325" s="136"/>
      <c r="C325" s="137" t="s">
        <v>610</v>
      </c>
      <c r="D325" s="137" t="s">
        <v>152</v>
      </c>
      <c r="E325" s="138" t="s">
        <v>611</v>
      </c>
      <c r="F325" s="139" t="s">
        <v>612</v>
      </c>
      <c r="G325" s="140" t="s">
        <v>173</v>
      </c>
      <c r="H325" s="141">
        <v>3</v>
      </c>
      <c r="I325" s="142"/>
      <c r="J325" s="143">
        <f>ROUND(I325*H325,2)</f>
        <v>0</v>
      </c>
      <c r="K325" s="139"/>
      <c r="L325" s="35"/>
      <c r="M325" s="144" t="s">
        <v>3</v>
      </c>
      <c r="N325" s="145" t="s">
        <v>40</v>
      </c>
      <c r="O325" s="55"/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179</v>
      </c>
      <c r="AT325" s="148" t="s">
        <v>152</v>
      </c>
      <c r="AU325" s="148" t="s">
        <v>78</v>
      </c>
      <c r="AY325" s="19" t="s">
        <v>149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76</v>
      </c>
      <c r="BK325" s="149">
        <f>ROUND(I325*H325,2)</f>
        <v>0</v>
      </c>
      <c r="BL325" s="19" t="s">
        <v>179</v>
      </c>
      <c r="BM325" s="148" t="s">
        <v>613</v>
      </c>
    </row>
    <row r="326" spans="1:65" s="2" customFormat="1">
      <c r="A326" s="34"/>
      <c r="B326" s="35"/>
      <c r="C326" s="34"/>
      <c r="D326" s="150" t="s">
        <v>157</v>
      </c>
      <c r="E326" s="34"/>
      <c r="F326" s="151" t="s">
        <v>614</v>
      </c>
      <c r="G326" s="34"/>
      <c r="H326" s="34"/>
      <c r="I326" s="152"/>
      <c r="J326" s="34"/>
      <c r="K326" s="34"/>
      <c r="L326" s="35"/>
      <c r="M326" s="153"/>
      <c r="N326" s="154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157</v>
      </c>
      <c r="AU326" s="19" t="s">
        <v>78</v>
      </c>
    </row>
    <row r="327" spans="1:65" s="2" customFormat="1" ht="16.5" customHeight="1">
      <c r="A327" s="34"/>
      <c r="B327" s="136"/>
      <c r="C327" s="179" t="s">
        <v>615</v>
      </c>
      <c r="D327" s="179" t="s">
        <v>427</v>
      </c>
      <c r="E327" s="180" t="s">
        <v>616</v>
      </c>
      <c r="F327" s="181" t="s">
        <v>617</v>
      </c>
      <c r="G327" s="182" t="s">
        <v>173</v>
      </c>
      <c r="H327" s="183">
        <v>3</v>
      </c>
      <c r="I327" s="184"/>
      <c r="J327" s="185">
        <f>ROUND(I327*H327,2)</f>
        <v>0</v>
      </c>
      <c r="K327" s="181"/>
      <c r="L327" s="186"/>
      <c r="M327" s="187" t="s">
        <v>3</v>
      </c>
      <c r="N327" s="188" t="s">
        <v>40</v>
      </c>
      <c r="O327" s="55"/>
      <c r="P327" s="146">
        <f>O327*H327</f>
        <v>0</v>
      </c>
      <c r="Q327" s="146">
        <v>1.4999999999999999E-4</v>
      </c>
      <c r="R327" s="146">
        <f>Q327*H327</f>
        <v>4.4999999999999999E-4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340</v>
      </c>
      <c r="AT327" s="148" t="s">
        <v>427</v>
      </c>
      <c r="AU327" s="148" t="s">
        <v>78</v>
      </c>
      <c r="AY327" s="19" t="s">
        <v>149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76</v>
      </c>
      <c r="BK327" s="149">
        <f>ROUND(I327*H327,2)</f>
        <v>0</v>
      </c>
      <c r="BL327" s="19" t="s">
        <v>179</v>
      </c>
      <c r="BM327" s="148" t="s">
        <v>618</v>
      </c>
    </row>
    <row r="328" spans="1:65" s="2" customFormat="1" ht="24.2" customHeight="1">
      <c r="A328" s="34"/>
      <c r="B328" s="136"/>
      <c r="C328" s="137" t="s">
        <v>619</v>
      </c>
      <c r="D328" s="137" t="s">
        <v>152</v>
      </c>
      <c r="E328" s="138" t="s">
        <v>620</v>
      </c>
      <c r="F328" s="139" t="s">
        <v>621</v>
      </c>
      <c r="G328" s="140" t="s">
        <v>173</v>
      </c>
      <c r="H328" s="141">
        <v>3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179</v>
      </c>
      <c r="AT328" s="148" t="s">
        <v>152</v>
      </c>
      <c r="AU328" s="148" t="s">
        <v>78</v>
      </c>
      <c r="AY328" s="19" t="s">
        <v>149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76</v>
      </c>
      <c r="BK328" s="149">
        <f>ROUND(I328*H328,2)</f>
        <v>0</v>
      </c>
      <c r="BL328" s="19" t="s">
        <v>179</v>
      </c>
      <c r="BM328" s="148" t="s">
        <v>622</v>
      </c>
    </row>
    <row r="329" spans="1:65" s="2" customFormat="1">
      <c r="A329" s="34"/>
      <c r="B329" s="35"/>
      <c r="C329" s="34"/>
      <c r="D329" s="150" t="s">
        <v>157</v>
      </c>
      <c r="E329" s="34"/>
      <c r="F329" s="151" t="s">
        <v>623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157</v>
      </c>
      <c r="AU329" s="19" t="s">
        <v>78</v>
      </c>
    </row>
    <row r="330" spans="1:65" s="2" customFormat="1" ht="16.5" customHeight="1">
      <c r="A330" s="34"/>
      <c r="B330" s="136"/>
      <c r="C330" s="179" t="s">
        <v>624</v>
      </c>
      <c r="D330" s="179" t="s">
        <v>427</v>
      </c>
      <c r="E330" s="180" t="s">
        <v>625</v>
      </c>
      <c r="F330" s="181" t="s">
        <v>626</v>
      </c>
      <c r="G330" s="182" t="s">
        <v>173</v>
      </c>
      <c r="H330" s="183">
        <v>3</v>
      </c>
      <c r="I330" s="184"/>
      <c r="J330" s="185">
        <f>ROUND(I330*H330,2)</f>
        <v>0</v>
      </c>
      <c r="K330" s="181"/>
      <c r="L330" s="186"/>
      <c r="M330" s="187" t="s">
        <v>3</v>
      </c>
      <c r="N330" s="188" t="s">
        <v>40</v>
      </c>
      <c r="O330" s="55"/>
      <c r="P330" s="146">
        <f>O330*H330</f>
        <v>0</v>
      </c>
      <c r="Q330" s="146">
        <v>2.2000000000000001E-3</v>
      </c>
      <c r="R330" s="146">
        <f>Q330*H330</f>
        <v>6.6E-3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340</v>
      </c>
      <c r="AT330" s="148" t="s">
        <v>427</v>
      </c>
      <c r="AU330" s="148" t="s">
        <v>78</v>
      </c>
      <c r="AY330" s="19" t="s">
        <v>149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76</v>
      </c>
      <c r="BK330" s="149">
        <f>ROUND(I330*H330,2)</f>
        <v>0</v>
      </c>
      <c r="BL330" s="19" t="s">
        <v>179</v>
      </c>
      <c r="BM330" s="148" t="s">
        <v>627</v>
      </c>
    </row>
    <row r="331" spans="1:65" s="12" customFormat="1" ht="22.9" customHeight="1">
      <c r="B331" s="123"/>
      <c r="D331" s="124" t="s">
        <v>68</v>
      </c>
      <c r="E331" s="134" t="s">
        <v>628</v>
      </c>
      <c r="F331" s="134" t="s">
        <v>629</v>
      </c>
      <c r="I331" s="126"/>
      <c r="J331" s="135">
        <f>BK331</f>
        <v>0</v>
      </c>
      <c r="L331" s="123"/>
      <c r="M331" s="128"/>
      <c r="N331" s="129"/>
      <c r="O331" s="129"/>
      <c r="P331" s="130">
        <f>P332+SUM(P333:P352)</f>
        <v>0</v>
      </c>
      <c r="Q331" s="129"/>
      <c r="R331" s="130">
        <f>R332+SUM(R333:R352)</f>
        <v>0.19406263000000001</v>
      </c>
      <c r="S331" s="129"/>
      <c r="T331" s="131">
        <f>T332+SUM(T333:T352)</f>
        <v>0</v>
      </c>
      <c r="AR331" s="124" t="s">
        <v>78</v>
      </c>
      <c r="AT331" s="132" t="s">
        <v>68</v>
      </c>
      <c r="AU331" s="132" t="s">
        <v>76</v>
      </c>
      <c r="AY331" s="124" t="s">
        <v>149</v>
      </c>
      <c r="BK331" s="133">
        <f>BK332+SUM(BK333:BK352)</f>
        <v>0</v>
      </c>
    </row>
    <row r="332" spans="1:65" s="2" customFormat="1" ht="24.2" customHeight="1">
      <c r="A332" s="34"/>
      <c r="B332" s="136"/>
      <c r="C332" s="137" t="s">
        <v>630</v>
      </c>
      <c r="D332" s="137" t="s">
        <v>152</v>
      </c>
      <c r="E332" s="138" t="s">
        <v>631</v>
      </c>
      <c r="F332" s="139" t="s">
        <v>632</v>
      </c>
      <c r="G332" s="140" t="s">
        <v>81</v>
      </c>
      <c r="H332" s="141">
        <v>4.93</v>
      </c>
      <c r="I332" s="142"/>
      <c r="J332" s="143">
        <f>ROUND(I332*H332,2)</f>
        <v>0</v>
      </c>
      <c r="K332" s="139"/>
      <c r="L332" s="35"/>
      <c r="M332" s="144" t="s">
        <v>3</v>
      </c>
      <c r="N332" s="145" t="s">
        <v>40</v>
      </c>
      <c r="O332" s="55"/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179</v>
      </c>
      <c r="AT332" s="148" t="s">
        <v>152</v>
      </c>
      <c r="AU332" s="148" t="s">
        <v>78</v>
      </c>
      <c r="AY332" s="19" t="s">
        <v>149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76</v>
      </c>
      <c r="BK332" s="149">
        <f>ROUND(I332*H332,2)</f>
        <v>0</v>
      </c>
      <c r="BL332" s="19" t="s">
        <v>179</v>
      </c>
      <c r="BM332" s="148" t="s">
        <v>633</v>
      </c>
    </row>
    <row r="333" spans="1:65" s="2" customFormat="1">
      <c r="A333" s="34"/>
      <c r="B333" s="35"/>
      <c r="C333" s="34"/>
      <c r="D333" s="150" t="s">
        <v>157</v>
      </c>
      <c r="E333" s="34"/>
      <c r="F333" s="151" t="s">
        <v>634</v>
      </c>
      <c r="G333" s="34"/>
      <c r="H333" s="34"/>
      <c r="I333" s="152"/>
      <c r="J333" s="34"/>
      <c r="K333" s="34"/>
      <c r="L333" s="35"/>
      <c r="M333" s="153"/>
      <c r="N333" s="154"/>
      <c r="O333" s="55"/>
      <c r="P333" s="55"/>
      <c r="Q333" s="55"/>
      <c r="R333" s="55"/>
      <c r="S333" s="55"/>
      <c r="T333" s="56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157</v>
      </c>
      <c r="AU333" s="19" t="s">
        <v>78</v>
      </c>
    </row>
    <row r="334" spans="1:65" s="13" customFormat="1">
      <c r="B334" s="155"/>
      <c r="D334" s="156" t="s">
        <v>159</v>
      </c>
      <c r="E334" s="157" t="s">
        <v>3</v>
      </c>
      <c r="F334" s="158" t="s">
        <v>84</v>
      </c>
      <c r="H334" s="159">
        <v>4.93</v>
      </c>
      <c r="I334" s="160"/>
      <c r="L334" s="155"/>
      <c r="M334" s="161"/>
      <c r="N334" s="162"/>
      <c r="O334" s="162"/>
      <c r="P334" s="162"/>
      <c r="Q334" s="162"/>
      <c r="R334" s="162"/>
      <c r="S334" s="162"/>
      <c r="T334" s="163"/>
      <c r="AT334" s="157" t="s">
        <v>159</v>
      </c>
      <c r="AU334" s="157" t="s">
        <v>78</v>
      </c>
      <c r="AV334" s="13" t="s">
        <v>78</v>
      </c>
      <c r="AW334" s="13" t="s">
        <v>31</v>
      </c>
      <c r="AX334" s="13" t="s">
        <v>76</v>
      </c>
      <c r="AY334" s="157" t="s">
        <v>149</v>
      </c>
    </row>
    <row r="335" spans="1:65" s="2" customFormat="1" ht="37.9" customHeight="1">
      <c r="A335" s="34"/>
      <c r="B335" s="136"/>
      <c r="C335" s="137" t="s">
        <v>635</v>
      </c>
      <c r="D335" s="137" t="s">
        <v>152</v>
      </c>
      <c r="E335" s="138" t="s">
        <v>636</v>
      </c>
      <c r="F335" s="139" t="s">
        <v>637</v>
      </c>
      <c r="G335" s="140" t="s">
        <v>81</v>
      </c>
      <c r="H335" s="141">
        <v>4.93</v>
      </c>
      <c r="I335" s="142"/>
      <c r="J335" s="143">
        <f>ROUND(I335*H335,2)</f>
        <v>0</v>
      </c>
      <c r="K335" s="139"/>
      <c r="L335" s="35"/>
      <c r="M335" s="144" t="s">
        <v>3</v>
      </c>
      <c r="N335" s="145" t="s">
        <v>40</v>
      </c>
      <c r="O335" s="55"/>
      <c r="P335" s="146">
        <f>O335*H335</f>
        <v>0</v>
      </c>
      <c r="Q335" s="146">
        <v>9.0880000000000006E-3</v>
      </c>
      <c r="R335" s="146">
        <f>Q335*H335</f>
        <v>4.4803839999999998E-2</v>
      </c>
      <c r="S335" s="146">
        <v>0</v>
      </c>
      <c r="T335" s="14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48" t="s">
        <v>179</v>
      </c>
      <c r="AT335" s="148" t="s">
        <v>152</v>
      </c>
      <c r="AU335" s="148" t="s">
        <v>78</v>
      </c>
      <c r="AY335" s="19" t="s">
        <v>149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9" t="s">
        <v>76</v>
      </c>
      <c r="BK335" s="149">
        <f>ROUND(I335*H335,2)</f>
        <v>0</v>
      </c>
      <c r="BL335" s="19" t="s">
        <v>179</v>
      </c>
      <c r="BM335" s="148" t="s">
        <v>638</v>
      </c>
    </row>
    <row r="336" spans="1:65" s="2" customFormat="1">
      <c r="A336" s="34"/>
      <c r="B336" s="35"/>
      <c r="C336" s="34"/>
      <c r="D336" s="150" t="s">
        <v>157</v>
      </c>
      <c r="E336" s="34"/>
      <c r="F336" s="151" t="s">
        <v>639</v>
      </c>
      <c r="G336" s="34"/>
      <c r="H336" s="34"/>
      <c r="I336" s="152"/>
      <c r="J336" s="34"/>
      <c r="K336" s="34"/>
      <c r="L336" s="35"/>
      <c r="M336" s="153"/>
      <c r="N336" s="154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9" t="s">
        <v>157</v>
      </c>
      <c r="AU336" s="19" t="s">
        <v>78</v>
      </c>
    </row>
    <row r="337" spans="1:65" s="2" customFormat="1" ht="24.2" customHeight="1">
      <c r="A337" s="34"/>
      <c r="B337" s="136"/>
      <c r="C337" s="179" t="s">
        <v>640</v>
      </c>
      <c r="D337" s="179" t="s">
        <v>427</v>
      </c>
      <c r="E337" s="180" t="s">
        <v>641</v>
      </c>
      <c r="F337" s="181" t="s">
        <v>642</v>
      </c>
      <c r="G337" s="182" t="s">
        <v>81</v>
      </c>
      <c r="H337" s="183">
        <v>5.423</v>
      </c>
      <c r="I337" s="184"/>
      <c r="J337" s="185">
        <f>ROUND(I337*H337,2)</f>
        <v>0</v>
      </c>
      <c r="K337" s="181"/>
      <c r="L337" s="186"/>
      <c r="M337" s="187" t="s">
        <v>3</v>
      </c>
      <c r="N337" s="188" t="s">
        <v>40</v>
      </c>
      <c r="O337" s="55"/>
      <c r="P337" s="146">
        <f>O337*H337</f>
        <v>0</v>
      </c>
      <c r="Q337" s="146">
        <v>2.1999999999999999E-2</v>
      </c>
      <c r="R337" s="146">
        <f>Q337*H337</f>
        <v>0.119306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340</v>
      </c>
      <c r="AT337" s="148" t="s">
        <v>427</v>
      </c>
      <c r="AU337" s="148" t="s">
        <v>78</v>
      </c>
      <c r="AY337" s="19" t="s">
        <v>149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76</v>
      </c>
      <c r="BK337" s="149">
        <f>ROUND(I337*H337,2)</f>
        <v>0</v>
      </c>
      <c r="BL337" s="19" t="s">
        <v>179</v>
      </c>
      <c r="BM337" s="148" t="s">
        <v>643</v>
      </c>
    </row>
    <row r="338" spans="1:65" s="13" customFormat="1">
      <c r="B338" s="155"/>
      <c r="D338" s="156" t="s">
        <v>159</v>
      </c>
      <c r="F338" s="158" t="s">
        <v>644</v>
      </c>
      <c r="H338" s="159">
        <v>5.423</v>
      </c>
      <c r="I338" s="160"/>
      <c r="L338" s="155"/>
      <c r="M338" s="161"/>
      <c r="N338" s="162"/>
      <c r="O338" s="162"/>
      <c r="P338" s="162"/>
      <c r="Q338" s="162"/>
      <c r="R338" s="162"/>
      <c r="S338" s="162"/>
      <c r="T338" s="163"/>
      <c r="AT338" s="157" t="s">
        <v>159</v>
      </c>
      <c r="AU338" s="157" t="s">
        <v>78</v>
      </c>
      <c r="AV338" s="13" t="s">
        <v>78</v>
      </c>
      <c r="AW338" s="13" t="s">
        <v>4</v>
      </c>
      <c r="AX338" s="13" t="s">
        <v>76</v>
      </c>
      <c r="AY338" s="157" t="s">
        <v>149</v>
      </c>
    </row>
    <row r="339" spans="1:65" s="2" customFormat="1" ht="37.9" customHeight="1">
      <c r="A339" s="34"/>
      <c r="B339" s="136"/>
      <c r="C339" s="137" t="s">
        <v>645</v>
      </c>
      <c r="D339" s="137" t="s">
        <v>152</v>
      </c>
      <c r="E339" s="138" t="s">
        <v>646</v>
      </c>
      <c r="F339" s="139" t="s">
        <v>647</v>
      </c>
      <c r="G339" s="140" t="s">
        <v>81</v>
      </c>
      <c r="H339" s="141">
        <v>4.93</v>
      </c>
      <c r="I339" s="142"/>
      <c r="J339" s="143">
        <f>ROUND(I339*H339,2)</f>
        <v>0</v>
      </c>
      <c r="K339" s="139"/>
      <c r="L339" s="35"/>
      <c r="M339" s="144" t="s">
        <v>3</v>
      </c>
      <c r="N339" s="145" t="s">
        <v>40</v>
      </c>
      <c r="O339" s="55"/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179</v>
      </c>
      <c r="AT339" s="148" t="s">
        <v>152</v>
      </c>
      <c r="AU339" s="148" t="s">
        <v>78</v>
      </c>
      <c r="AY339" s="19" t="s">
        <v>149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76</v>
      </c>
      <c r="BK339" s="149">
        <f>ROUND(I339*H339,2)</f>
        <v>0</v>
      </c>
      <c r="BL339" s="19" t="s">
        <v>179</v>
      </c>
      <c r="BM339" s="148" t="s">
        <v>648</v>
      </c>
    </row>
    <row r="340" spans="1:65" s="2" customFormat="1">
      <c r="A340" s="34"/>
      <c r="B340" s="35"/>
      <c r="C340" s="34"/>
      <c r="D340" s="150" t="s">
        <v>157</v>
      </c>
      <c r="E340" s="34"/>
      <c r="F340" s="151" t="s">
        <v>649</v>
      </c>
      <c r="G340" s="34"/>
      <c r="H340" s="34"/>
      <c r="I340" s="152"/>
      <c r="J340" s="34"/>
      <c r="K340" s="34"/>
      <c r="L340" s="35"/>
      <c r="M340" s="153"/>
      <c r="N340" s="154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157</v>
      </c>
      <c r="AU340" s="19" t="s">
        <v>78</v>
      </c>
    </row>
    <row r="341" spans="1:65" s="13" customFormat="1">
      <c r="B341" s="155"/>
      <c r="D341" s="156" t="s">
        <v>159</v>
      </c>
      <c r="E341" s="157" t="s">
        <v>3</v>
      </c>
      <c r="F341" s="158" t="s">
        <v>84</v>
      </c>
      <c r="H341" s="159">
        <v>4.93</v>
      </c>
      <c r="I341" s="160"/>
      <c r="L341" s="155"/>
      <c r="M341" s="161"/>
      <c r="N341" s="162"/>
      <c r="O341" s="162"/>
      <c r="P341" s="162"/>
      <c r="Q341" s="162"/>
      <c r="R341" s="162"/>
      <c r="S341" s="162"/>
      <c r="T341" s="163"/>
      <c r="AT341" s="157" t="s">
        <v>159</v>
      </c>
      <c r="AU341" s="157" t="s">
        <v>78</v>
      </c>
      <c r="AV341" s="13" t="s">
        <v>78</v>
      </c>
      <c r="AW341" s="13" t="s">
        <v>31</v>
      </c>
      <c r="AX341" s="13" t="s">
        <v>76</v>
      </c>
      <c r="AY341" s="157" t="s">
        <v>149</v>
      </c>
    </row>
    <row r="342" spans="1:65" s="2" customFormat="1" ht="24.2" customHeight="1">
      <c r="A342" s="34"/>
      <c r="B342" s="136"/>
      <c r="C342" s="137" t="s">
        <v>650</v>
      </c>
      <c r="D342" s="137" t="s">
        <v>152</v>
      </c>
      <c r="E342" s="138" t="s">
        <v>651</v>
      </c>
      <c r="F342" s="139" t="s">
        <v>652</v>
      </c>
      <c r="G342" s="140" t="s">
        <v>81</v>
      </c>
      <c r="H342" s="141">
        <v>4.93</v>
      </c>
      <c r="I342" s="142"/>
      <c r="J342" s="143">
        <f>ROUND(I342*H342,2)</f>
        <v>0</v>
      </c>
      <c r="K342" s="139"/>
      <c r="L342" s="35"/>
      <c r="M342" s="144" t="s">
        <v>3</v>
      </c>
      <c r="N342" s="145" t="s">
        <v>40</v>
      </c>
      <c r="O342" s="55"/>
      <c r="P342" s="146">
        <f>O342*H342</f>
        <v>0</v>
      </c>
      <c r="Q342" s="146">
        <v>2.9999999999999997E-4</v>
      </c>
      <c r="R342" s="146">
        <f>Q342*H342</f>
        <v>1.4789999999999998E-3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179</v>
      </c>
      <c r="AT342" s="148" t="s">
        <v>152</v>
      </c>
      <c r="AU342" s="148" t="s">
        <v>78</v>
      </c>
      <c r="AY342" s="19" t="s">
        <v>149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76</v>
      </c>
      <c r="BK342" s="149">
        <f>ROUND(I342*H342,2)</f>
        <v>0</v>
      </c>
      <c r="BL342" s="19" t="s">
        <v>179</v>
      </c>
      <c r="BM342" s="148" t="s">
        <v>653</v>
      </c>
    </row>
    <row r="343" spans="1:65" s="2" customFormat="1">
      <c r="A343" s="34"/>
      <c r="B343" s="35"/>
      <c r="C343" s="34"/>
      <c r="D343" s="150" t="s">
        <v>157</v>
      </c>
      <c r="E343" s="34"/>
      <c r="F343" s="151" t="s">
        <v>654</v>
      </c>
      <c r="G343" s="34"/>
      <c r="H343" s="34"/>
      <c r="I343" s="152"/>
      <c r="J343" s="34"/>
      <c r="K343" s="34"/>
      <c r="L343" s="35"/>
      <c r="M343" s="153"/>
      <c r="N343" s="154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157</v>
      </c>
      <c r="AU343" s="19" t="s">
        <v>78</v>
      </c>
    </row>
    <row r="344" spans="1:65" s="13" customFormat="1">
      <c r="B344" s="155"/>
      <c r="D344" s="156" t="s">
        <v>159</v>
      </c>
      <c r="E344" s="157" t="s">
        <v>3</v>
      </c>
      <c r="F344" s="158" t="s">
        <v>84</v>
      </c>
      <c r="H344" s="159">
        <v>4.93</v>
      </c>
      <c r="I344" s="160"/>
      <c r="L344" s="155"/>
      <c r="M344" s="161"/>
      <c r="N344" s="162"/>
      <c r="O344" s="162"/>
      <c r="P344" s="162"/>
      <c r="Q344" s="162"/>
      <c r="R344" s="162"/>
      <c r="S344" s="162"/>
      <c r="T344" s="163"/>
      <c r="AT344" s="157" t="s">
        <v>159</v>
      </c>
      <c r="AU344" s="157" t="s">
        <v>78</v>
      </c>
      <c r="AV344" s="13" t="s">
        <v>78</v>
      </c>
      <c r="AW344" s="13" t="s">
        <v>31</v>
      </c>
      <c r="AX344" s="13" t="s">
        <v>76</v>
      </c>
      <c r="AY344" s="157" t="s">
        <v>149</v>
      </c>
    </row>
    <row r="345" spans="1:65" s="2" customFormat="1" ht="37.9" customHeight="1">
      <c r="A345" s="34"/>
      <c r="B345" s="136"/>
      <c r="C345" s="137" t="s">
        <v>317</v>
      </c>
      <c r="D345" s="137" t="s">
        <v>152</v>
      </c>
      <c r="E345" s="138" t="s">
        <v>655</v>
      </c>
      <c r="F345" s="139" t="s">
        <v>656</v>
      </c>
      <c r="G345" s="140" t="s">
        <v>201</v>
      </c>
      <c r="H345" s="141">
        <v>0.6</v>
      </c>
      <c r="I345" s="142"/>
      <c r="J345" s="143">
        <f>ROUND(I345*H345,2)</f>
        <v>0</v>
      </c>
      <c r="K345" s="139"/>
      <c r="L345" s="35"/>
      <c r="M345" s="144" t="s">
        <v>3</v>
      </c>
      <c r="N345" s="145" t="s">
        <v>40</v>
      </c>
      <c r="O345" s="55"/>
      <c r="P345" s="146">
        <f>O345*H345</f>
        <v>0</v>
      </c>
      <c r="Q345" s="146">
        <v>2.0000000000000001E-4</v>
      </c>
      <c r="R345" s="146">
        <f>Q345*H345</f>
        <v>1.2E-4</v>
      </c>
      <c r="S345" s="146">
        <v>0</v>
      </c>
      <c r="T345" s="14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179</v>
      </c>
      <c r="AT345" s="148" t="s">
        <v>152</v>
      </c>
      <c r="AU345" s="148" t="s">
        <v>78</v>
      </c>
      <c r="AY345" s="19" t="s">
        <v>149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76</v>
      </c>
      <c r="BK345" s="149">
        <f>ROUND(I345*H345,2)</f>
        <v>0</v>
      </c>
      <c r="BL345" s="19" t="s">
        <v>179</v>
      </c>
      <c r="BM345" s="148" t="s">
        <v>657</v>
      </c>
    </row>
    <row r="346" spans="1:65" s="2" customFormat="1">
      <c r="A346" s="34"/>
      <c r="B346" s="35"/>
      <c r="C346" s="34"/>
      <c r="D346" s="150" t="s">
        <v>157</v>
      </c>
      <c r="E346" s="34"/>
      <c r="F346" s="151" t="s">
        <v>658</v>
      </c>
      <c r="G346" s="34"/>
      <c r="H346" s="34"/>
      <c r="I346" s="152"/>
      <c r="J346" s="34"/>
      <c r="K346" s="34"/>
      <c r="L346" s="35"/>
      <c r="M346" s="153"/>
      <c r="N346" s="154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157</v>
      </c>
      <c r="AU346" s="19" t="s">
        <v>78</v>
      </c>
    </row>
    <row r="347" spans="1:65" s="13" customFormat="1">
      <c r="B347" s="155"/>
      <c r="D347" s="156" t="s">
        <v>159</v>
      </c>
      <c r="E347" s="157" t="s">
        <v>3</v>
      </c>
      <c r="F347" s="158" t="s">
        <v>659</v>
      </c>
      <c r="H347" s="159">
        <v>0.6</v>
      </c>
      <c r="I347" s="160"/>
      <c r="L347" s="155"/>
      <c r="M347" s="161"/>
      <c r="N347" s="162"/>
      <c r="O347" s="162"/>
      <c r="P347" s="162"/>
      <c r="Q347" s="162"/>
      <c r="R347" s="162"/>
      <c r="S347" s="162"/>
      <c r="T347" s="163"/>
      <c r="AT347" s="157" t="s">
        <v>159</v>
      </c>
      <c r="AU347" s="157" t="s">
        <v>78</v>
      </c>
      <c r="AV347" s="13" t="s">
        <v>78</v>
      </c>
      <c r="AW347" s="13" t="s">
        <v>31</v>
      </c>
      <c r="AX347" s="13" t="s">
        <v>76</v>
      </c>
      <c r="AY347" s="157" t="s">
        <v>149</v>
      </c>
    </row>
    <row r="348" spans="1:65" s="2" customFormat="1" ht="21.75" customHeight="1">
      <c r="A348" s="34"/>
      <c r="B348" s="136"/>
      <c r="C348" s="179" t="s">
        <v>660</v>
      </c>
      <c r="D348" s="179" t="s">
        <v>427</v>
      </c>
      <c r="E348" s="180" t="s">
        <v>661</v>
      </c>
      <c r="F348" s="181" t="s">
        <v>662</v>
      </c>
      <c r="G348" s="182" t="s">
        <v>201</v>
      </c>
      <c r="H348" s="183">
        <v>0.66</v>
      </c>
      <c r="I348" s="184"/>
      <c r="J348" s="185">
        <f>ROUND(I348*H348,2)</f>
        <v>0</v>
      </c>
      <c r="K348" s="181"/>
      <c r="L348" s="186"/>
      <c r="M348" s="187" t="s">
        <v>3</v>
      </c>
      <c r="N348" s="188" t="s">
        <v>40</v>
      </c>
      <c r="O348" s="55"/>
      <c r="P348" s="146">
        <f>O348*H348</f>
        <v>0</v>
      </c>
      <c r="Q348" s="146">
        <v>2.5999999999999998E-4</v>
      </c>
      <c r="R348" s="146">
        <f>Q348*H348</f>
        <v>1.716E-4</v>
      </c>
      <c r="S348" s="146">
        <v>0</v>
      </c>
      <c r="T348" s="147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48" t="s">
        <v>340</v>
      </c>
      <c r="AT348" s="148" t="s">
        <v>427</v>
      </c>
      <c r="AU348" s="148" t="s">
        <v>78</v>
      </c>
      <c r="AY348" s="19" t="s">
        <v>149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9" t="s">
        <v>76</v>
      </c>
      <c r="BK348" s="149">
        <f>ROUND(I348*H348,2)</f>
        <v>0</v>
      </c>
      <c r="BL348" s="19" t="s">
        <v>179</v>
      </c>
      <c r="BM348" s="148" t="s">
        <v>663</v>
      </c>
    </row>
    <row r="349" spans="1:65" s="13" customFormat="1">
      <c r="B349" s="155"/>
      <c r="D349" s="156" t="s">
        <v>159</v>
      </c>
      <c r="F349" s="158" t="s">
        <v>664</v>
      </c>
      <c r="H349" s="159">
        <v>0.66</v>
      </c>
      <c r="I349" s="160"/>
      <c r="L349" s="155"/>
      <c r="M349" s="161"/>
      <c r="N349" s="162"/>
      <c r="O349" s="162"/>
      <c r="P349" s="162"/>
      <c r="Q349" s="162"/>
      <c r="R349" s="162"/>
      <c r="S349" s="162"/>
      <c r="T349" s="163"/>
      <c r="AT349" s="157" t="s">
        <v>159</v>
      </c>
      <c r="AU349" s="157" t="s">
        <v>78</v>
      </c>
      <c r="AV349" s="13" t="s">
        <v>78</v>
      </c>
      <c r="AW349" s="13" t="s">
        <v>4</v>
      </c>
      <c r="AX349" s="13" t="s">
        <v>76</v>
      </c>
      <c r="AY349" s="157" t="s">
        <v>149</v>
      </c>
    </row>
    <row r="350" spans="1:65" s="2" customFormat="1" ht="49.15" customHeight="1">
      <c r="A350" s="34"/>
      <c r="B350" s="136"/>
      <c r="C350" s="137" t="s">
        <v>665</v>
      </c>
      <c r="D350" s="137" t="s">
        <v>152</v>
      </c>
      <c r="E350" s="138" t="s">
        <v>666</v>
      </c>
      <c r="F350" s="139" t="s">
        <v>667</v>
      </c>
      <c r="G350" s="140" t="s">
        <v>274</v>
      </c>
      <c r="H350" s="141">
        <v>0.19400000000000001</v>
      </c>
      <c r="I350" s="142"/>
      <c r="J350" s="143">
        <f>ROUND(I350*H350,2)</f>
        <v>0</v>
      </c>
      <c r="K350" s="139"/>
      <c r="L350" s="35"/>
      <c r="M350" s="144" t="s">
        <v>3</v>
      </c>
      <c r="N350" s="145" t="s">
        <v>40</v>
      </c>
      <c r="O350" s="55"/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179</v>
      </c>
      <c r="AT350" s="148" t="s">
        <v>152</v>
      </c>
      <c r="AU350" s="148" t="s">
        <v>78</v>
      </c>
      <c r="AY350" s="19" t="s">
        <v>149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76</v>
      </c>
      <c r="BK350" s="149">
        <f>ROUND(I350*H350,2)</f>
        <v>0</v>
      </c>
      <c r="BL350" s="19" t="s">
        <v>179</v>
      </c>
      <c r="BM350" s="148" t="s">
        <v>668</v>
      </c>
    </row>
    <row r="351" spans="1:65" s="2" customFormat="1">
      <c r="A351" s="34"/>
      <c r="B351" s="35"/>
      <c r="C351" s="34"/>
      <c r="D351" s="150" t="s">
        <v>157</v>
      </c>
      <c r="E351" s="34"/>
      <c r="F351" s="151" t="s">
        <v>669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157</v>
      </c>
      <c r="AU351" s="19" t="s">
        <v>78</v>
      </c>
    </row>
    <row r="352" spans="1:65" s="12" customFormat="1" ht="20.85" customHeight="1">
      <c r="B352" s="123"/>
      <c r="D352" s="124" t="s">
        <v>68</v>
      </c>
      <c r="E352" s="134" t="s">
        <v>670</v>
      </c>
      <c r="F352" s="134" t="s">
        <v>671</v>
      </c>
      <c r="I352" s="126"/>
      <c r="J352" s="135">
        <f>BK352</f>
        <v>0</v>
      </c>
      <c r="L352" s="123"/>
      <c r="M352" s="128"/>
      <c r="N352" s="129"/>
      <c r="O352" s="129"/>
      <c r="P352" s="130">
        <f>SUM(P353:P367)</f>
        <v>0</v>
      </c>
      <c r="Q352" s="129"/>
      <c r="R352" s="130">
        <f>SUM(R353:R367)</f>
        <v>2.8182190000000003E-2</v>
      </c>
      <c r="S352" s="129"/>
      <c r="T352" s="131">
        <f>SUM(T353:T367)</f>
        <v>0</v>
      </c>
      <c r="AR352" s="124" t="s">
        <v>78</v>
      </c>
      <c r="AT352" s="132" t="s">
        <v>68</v>
      </c>
      <c r="AU352" s="132" t="s">
        <v>78</v>
      </c>
      <c r="AY352" s="124" t="s">
        <v>149</v>
      </c>
      <c r="BK352" s="133">
        <f>SUM(BK353:BK367)</f>
        <v>0</v>
      </c>
    </row>
    <row r="353" spans="1:65" s="2" customFormat="1" ht="24.2" customHeight="1">
      <c r="A353" s="34"/>
      <c r="B353" s="136"/>
      <c r="C353" s="137" t="s">
        <v>672</v>
      </c>
      <c r="D353" s="137" t="s">
        <v>152</v>
      </c>
      <c r="E353" s="138" t="s">
        <v>673</v>
      </c>
      <c r="F353" s="139" t="s">
        <v>674</v>
      </c>
      <c r="G353" s="140" t="s">
        <v>81</v>
      </c>
      <c r="H353" s="141">
        <v>4.93</v>
      </c>
      <c r="I353" s="142"/>
      <c r="J353" s="143">
        <f>ROUND(I353*H353,2)</f>
        <v>0</v>
      </c>
      <c r="K353" s="139"/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179</v>
      </c>
      <c r="AT353" s="148" t="s">
        <v>152</v>
      </c>
      <c r="AU353" s="148" t="s">
        <v>83</v>
      </c>
      <c r="AY353" s="19" t="s">
        <v>149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76</v>
      </c>
      <c r="BK353" s="149">
        <f>ROUND(I353*H353,2)</f>
        <v>0</v>
      </c>
      <c r="BL353" s="19" t="s">
        <v>179</v>
      </c>
      <c r="BM353" s="148" t="s">
        <v>675</v>
      </c>
    </row>
    <row r="354" spans="1:65" s="2" customFormat="1">
      <c r="A354" s="34"/>
      <c r="B354" s="35"/>
      <c r="C354" s="34"/>
      <c r="D354" s="150" t="s">
        <v>157</v>
      </c>
      <c r="E354" s="34"/>
      <c r="F354" s="151" t="s">
        <v>676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157</v>
      </c>
      <c r="AU354" s="19" t="s">
        <v>83</v>
      </c>
    </row>
    <row r="355" spans="1:65" s="13" customFormat="1">
      <c r="B355" s="155"/>
      <c r="D355" s="156" t="s">
        <v>159</v>
      </c>
      <c r="E355" s="157" t="s">
        <v>3</v>
      </c>
      <c r="F355" s="158" t="s">
        <v>84</v>
      </c>
      <c r="H355" s="159">
        <v>4.93</v>
      </c>
      <c r="I355" s="160"/>
      <c r="L355" s="155"/>
      <c r="M355" s="161"/>
      <c r="N355" s="162"/>
      <c r="O355" s="162"/>
      <c r="P355" s="162"/>
      <c r="Q355" s="162"/>
      <c r="R355" s="162"/>
      <c r="S355" s="162"/>
      <c r="T355" s="163"/>
      <c r="AT355" s="157" t="s">
        <v>159</v>
      </c>
      <c r="AU355" s="157" t="s">
        <v>83</v>
      </c>
      <c r="AV355" s="13" t="s">
        <v>78</v>
      </c>
      <c r="AW355" s="13" t="s">
        <v>31</v>
      </c>
      <c r="AX355" s="13" t="s">
        <v>76</v>
      </c>
      <c r="AY355" s="157" t="s">
        <v>149</v>
      </c>
    </row>
    <row r="356" spans="1:65" s="2" customFormat="1" ht="24.2" customHeight="1">
      <c r="A356" s="34"/>
      <c r="B356" s="136"/>
      <c r="C356" s="137" t="s">
        <v>677</v>
      </c>
      <c r="D356" s="137" t="s">
        <v>152</v>
      </c>
      <c r="E356" s="138" t="s">
        <v>678</v>
      </c>
      <c r="F356" s="139" t="s">
        <v>679</v>
      </c>
      <c r="G356" s="140" t="s">
        <v>81</v>
      </c>
      <c r="H356" s="141">
        <v>2.234</v>
      </c>
      <c r="I356" s="142"/>
      <c r="J356" s="143">
        <f>ROUND(I356*H356,2)</f>
        <v>0</v>
      </c>
      <c r="K356" s="139"/>
      <c r="L356" s="35"/>
      <c r="M356" s="144" t="s">
        <v>3</v>
      </c>
      <c r="N356" s="145" t="s">
        <v>40</v>
      </c>
      <c r="O356" s="55"/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8" t="s">
        <v>179</v>
      </c>
      <c r="AT356" s="148" t="s">
        <v>152</v>
      </c>
      <c r="AU356" s="148" t="s">
        <v>83</v>
      </c>
      <c r="AY356" s="19" t="s">
        <v>149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9" t="s">
        <v>76</v>
      </c>
      <c r="BK356" s="149">
        <f>ROUND(I356*H356,2)</f>
        <v>0</v>
      </c>
      <c r="BL356" s="19" t="s">
        <v>179</v>
      </c>
      <c r="BM356" s="148" t="s">
        <v>680</v>
      </c>
    </row>
    <row r="357" spans="1:65" s="2" customFormat="1">
      <c r="A357" s="34"/>
      <c r="B357" s="35"/>
      <c r="C357" s="34"/>
      <c r="D357" s="150" t="s">
        <v>157</v>
      </c>
      <c r="E357" s="34"/>
      <c r="F357" s="151" t="s">
        <v>681</v>
      </c>
      <c r="G357" s="34"/>
      <c r="H357" s="34"/>
      <c r="I357" s="152"/>
      <c r="J357" s="34"/>
      <c r="K357" s="34"/>
      <c r="L357" s="35"/>
      <c r="M357" s="153"/>
      <c r="N357" s="154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157</v>
      </c>
      <c r="AU357" s="19" t="s">
        <v>83</v>
      </c>
    </row>
    <row r="358" spans="1:65" s="13" customFormat="1">
      <c r="B358" s="155"/>
      <c r="D358" s="156" t="s">
        <v>159</v>
      </c>
      <c r="E358" s="157" t="s">
        <v>3</v>
      </c>
      <c r="F358" s="158" t="s">
        <v>682</v>
      </c>
      <c r="H358" s="159">
        <v>2.234</v>
      </c>
      <c r="I358" s="160"/>
      <c r="L358" s="155"/>
      <c r="M358" s="161"/>
      <c r="N358" s="162"/>
      <c r="O358" s="162"/>
      <c r="P358" s="162"/>
      <c r="Q358" s="162"/>
      <c r="R358" s="162"/>
      <c r="S358" s="162"/>
      <c r="T358" s="163"/>
      <c r="AT358" s="157" t="s">
        <v>159</v>
      </c>
      <c r="AU358" s="157" t="s">
        <v>83</v>
      </c>
      <c r="AV358" s="13" t="s">
        <v>78</v>
      </c>
      <c r="AW358" s="13" t="s">
        <v>31</v>
      </c>
      <c r="AX358" s="13" t="s">
        <v>76</v>
      </c>
      <c r="AY358" s="157" t="s">
        <v>149</v>
      </c>
    </row>
    <row r="359" spans="1:65" s="2" customFormat="1" ht="24.2" customHeight="1">
      <c r="A359" s="34"/>
      <c r="B359" s="136"/>
      <c r="C359" s="179" t="s">
        <v>683</v>
      </c>
      <c r="D359" s="179" t="s">
        <v>427</v>
      </c>
      <c r="E359" s="180" t="s">
        <v>684</v>
      </c>
      <c r="F359" s="181" t="s">
        <v>685</v>
      </c>
      <c r="G359" s="182" t="s">
        <v>686</v>
      </c>
      <c r="H359" s="183">
        <v>10.746</v>
      </c>
      <c r="I359" s="184"/>
      <c r="J359" s="185">
        <f>ROUND(I359*H359,2)</f>
        <v>0</v>
      </c>
      <c r="K359" s="181"/>
      <c r="L359" s="186"/>
      <c r="M359" s="187" t="s">
        <v>3</v>
      </c>
      <c r="N359" s="188" t="s">
        <v>40</v>
      </c>
      <c r="O359" s="55"/>
      <c r="P359" s="146">
        <f>O359*H359</f>
        <v>0</v>
      </c>
      <c r="Q359" s="146">
        <v>1E-3</v>
      </c>
      <c r="R359" s="146">
        <f>Q359*H359</f>
        <v>1.0746E-2</v>
      </c>
      <c r="S359" s="146">
        <v>0</v>
      </c>
      <c r="T359" s="14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48" t="s">
        <v>340</v>
      </c>
      <c r="AT359" s="148" t="s">
        <v>427</v>
      </c>
      <c r="AU359" s="148" t="s">
        <v>83</v>
      </c>
      <c r="AY359" s="19" t="s">
        <v>149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9" t="s">
        <v>76</v>
      </c>
      <c r="BK359" s="149">
        <f>ROUND(I359*H359,2)</f>
        <v>0</v>
      </c>
      <c r="BL359" s="19" t="s">
        <v>179</v>
      </c>
      <c r="BM359" s="148" t="s">
        <v>687</v>
      </c>
    </row>
    <row r="360" spans="1:65" s="2" customFormat="1" ht="19.5">
      <c r="A360" s="34"/>
      <c r="B360" s="35"/>
      <c r="C360" s="34"/>
      <c r="D360" s="156" t="s">
        <v>688</v>
      </c>
      <c r="E360" s="34"/>
      <c r="F360" s="189" t="s">
        <v>689</v>
      </c>
      <c r="G360" s="34"/>
      <c r="H360" s="34"/>
      <c r="I360" s="152"/>
      <c r="J360" s="34"/>
      <c r="K360" s="34"/>
      <c r="L360" s="35"/>
      <c r="M360" s="153"/>
      <c r="N360" s="154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688</v>
      </c>
      <c r="AU360" s="19" t="s">
        <v>83</v>
      </c>
    </row>
    <row r="361" spans="1:65" s="13" customFormat="1">
      <c r="B361" s="155"/>
      <c r="D361" s="156" t="s">
        <v>159</v>
      </c>
      <c r="F361" s="158" t="s">
        <v>690</v>
      </c>
      <c r="H361" s="159">
        <v>10.746</v>
      </c>
      <c r="I361" s="160"/>
      <c r="L361" s="155"/>
      <c r="M361" s="161"/>
      <c r="N361" s="162"/>
      <c r="O361" s="162"/>
      <c r="P361" s="162"/>
      <c r="Q361" s="162"/>
      <c r="R361" s="162"/>
      <c r="S361" s="162"/>
      <c r="T361" s="163"/>
      <c r="AT361" s="157" t="s">
        <v>159</v>
      </c>
      <c r="AU361" s="157" t="s">
        <v>83</v>
      </c>
      <c r="AV361" s="13" t="s">
        <v>78</v>
      </c>
      <c r="AW361" s="13" t="s">
        <v>4</v>
      </c>
      <c r="AX361" s="13" t="s">
        <v>76</v>
      </c>
      <c r="AY361" s="157" t="s">
        <v>149</v>
      </c>
    </row>
    <row r="362" spans="1:65" s="2" customFormat="1" ht="24.2" customHeight="1">
      <c r="A362" s="34"/>
      <c r="B362" s="136"/>
      <c r="C362" s="137" t="s">
        <v>691</v>
      </c>
      <c r="D362" s="137" t="s">
        <v>152</v>
      </c>
      <c r="E362" s="138" t="s">
        <v>692</v>
      </c>
      <c r="F362" s="139" t="s">
        <v>693</v>
      </c>
      <c r="G362" s="140" t="s">
        <v>201</v>
      </c>
      <c r="H362" s="141">
        <v>14.89</v>
      </c>
      <c r="I362" s="142"/>
      <c r="J362" s="143">
        <f>ROUND(I362*H362,2)</f>
        <v>0</v>
      </c>
      <c r="K362" s="139"/>
      <c r="L362" s="35"/>
      <c r="M362" s="144" t="s">
        <v>3</v>
      </c>
      <c r="N362" s="145" t="s">
        <v>40</v>
      </c>
      <c r="O362" s="55"/>
      <c r="P362" s="146">
        <f>O362*H362</f>
        <v>0</v>
      </c>
      <c r="Q362" s="146">
        <v>1.7000000000000001E-4</v>
      </c>
      <c r="R362" s="146">
        <f>Q362*H362</f>
        <v>2.5313000000000002E-3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179</v>
      </c>
      <c r="AT362" s="148" t="s">
        <v>152</v>
      </c>
      <c r="AU362" s="148" t="s">
        <v>83</v>
      </c>
      <c r="AY362" s="19" t="s">
        <v>149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76</v>
      </c>
      <c r="BK362" s="149">
        <f>ROUND(I362*H362,2)</f>
        <v>0</v>
      </c>
      <c r="BL362" s="19" t="s">
        <v>179</v>
      </c>
      <c r="BM362" s="148" t="s">
        <v>694</v>
      </c>
    </row>
    <row r="363" spans="1:65" s="2" customFormat="1">
      <c r="A363" s="34"/>
      <c r="B363" s="35"/>
      <c r="C363" s="34"/>
      <c r="D363" s="150" t="s">
        <v>157</v>
      </c>
      <c r="E363" s="34"/>
      <c r="F363" s="151" t="s">
        <v>695</v>
      </c>
      <c r="G363" s="34"/>
      <c r="H363" s="34"/>
      <c r="I363" s="152"/>
      <c r="J363" s="34"/>
      <c r="K363" s="34"/>
      <c r="L363" s="35"/>
      <c r="M363" s="153"/>
      <c r="N363" s="154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157</v>
      </c>
      <c r="AU363" s="19" t="s">
        <v>83</v>
      </c>
    </row>
    <row r="364" spans="1:65" s="13" customFormat="1">
      <c r="B364" s="155"/>
      <c r="D364" s="156" t="s">
        <v>159</v>
      </c>
      <c r="E364" s="157" t="s">
        <v>3</v>
      </c>
      <c r="F364" s="158" t="s">
        <v>88</v>
      </c>
      <c r="H364" s="159">
        <v>14.89</v>
      </c>
      <c r="I364" s="160"/>
      <c r="L364" s="155"/>
      <c r="M364" s="161"/>
      <c r="N364" s="162"/>
      <c r="O364" s="162"/>
      <c r="P364" s="162"/>
      <c r="Q364" s="162"/>
      <c r="R364" s="162"/>
      <c r="S364" s="162"/>
      <c r="T364" s="163"/>
      <c r="AT364" s="157" t="s">
        <v>159</v>
      </c>
      <c r="AU364" s="157" t="s">
        <v>83</v>
      </c>
      <c r="AV364" s="13" t="s">
        <v>78</v>
      </c>
      <c r="AW364" s="13" t="s">
        <v>31</v>
      </c>
      <c r="AX364" s="13" t="s">
        <v>76</v>
      </c>
      <c r="AY364" s="157" t="s">
        <v>149</v>
      </c>
    </row>
    <row r="365" spans="1:65" s="2" customFormat="1" ht="16.5" customHeight="1">
      <c r="A365" s="34"/>
      <c r="B365" s="136"/>
      <c r="C365" s="179" t="s">
        <v>696</v>
      </c>
      <c r="D365" s="179" t="s">
        <v>427</v>
      </c>
      <c r="E365" s="180" t="s">
        <v>697</v>
      </c>
      <c r="F365" s="181" t="s">
        <v>698</v>
      </c>
      <c r="G365" s="182" t="s">
        <v>201</v>
      </c>
      <c r="H365" s="183">
        <v>16.379000000000001</v>
      </c>
      <c r="I365" s="184"/>
      <c r="J365" s="185">
        <f>ROUND(I365*H365,2)</f>
        <v>0</v>
      </c>
      <c r="K365" s="181"/>
      <c r="L365" s="186"/>
      <c r="M365" s="187" t="s">
        <v>3</v>
      </c>
      <c r="N365" s="188" t="s">
        <v>40</v>
      </c>
      <c r="O365" s="55"/>
      <c r="P365" s="146">
        <f>O365*H365</f>
        <v>0</v>
      </c>
      <c r="Q365" s="146">
        <v>9.1E-4</v>
      </c>
      <c r="R365" s="146">
        <f>Q365*H365</f>
        <v>1.490489E-2</v>
      </c>
      <c r="S365" s="146">
        <v>0</v>
      </c>
      <c r="T365" s="14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48" t="s">
        <v>340</v>
      </c>
      <c r="AT365" s="148" t="s">
        <v>427</v>
      </c>
      <c r="AU365" s="148" t="s">
        <v>83</v>
      </c>
      <c r="AY365" s="19" t="s">
        <v>149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9" t="s">
        <v>76</v>
      </c>
      <c r="BK365" s="149">
        <f>ROUND(I365*H365,2)</f>
        <v>0</v>
      </c>
      <c r="BL365" s="19" t="s">
        <v>179</v>
      </c>
      <c r="BM365" s="148" t="s">
        <v>699</v>
      </c>
    </row>
    <row r="366" spans="1:65" s="2" customFormat="1" ht="19.5">
      <c r="A366" s="34"/>
      <c r="B366" s="35"/>
      <c r="C366" s="34"/>
      <c r="D366" s="156" t="s">
        <v>688</v>
      </c>
      <c r="E366" s="34"/>
      <c r="F366" s="189" t="s">
        <v>700</v>
      </c>
      <c r="G366" s="34"/>
      <c r="H366" s="34"/>
      <c r="I366" s="152"/>
      <c r="J366" s="34"/>
      <c r="K366" s="34"/>
      <c r="L366" s="35"/>
      <c r="M366" s="153"/>
      <c r="N366" s="154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688</v>
      </c>
      <c r="AU366" s="19" t="s">
        <v>83</v>
      </c>
    </row>
    <row r="367" spans="1:65" s="13" customFormat="1">
      <c r="B367" s="155"/>
      <c r="D367" s="156" t="s">
        <v>159</v>
      </c>
      <c r="F367" s="158" t="s">
        <v>701</v>
      </c>
      <c r="H367" s="159">
        <v>16.379000000000001</v>
      </c>
      <c r="I367" s="160"/>
      <c r="L367" s="155"/>
      <c r="M367" s="161"/>
      <c r="N367" s="162"/>
      <c r="O367" s="162"/>
      <c r="P367" s="162"/>
      <c r="Q367" s="162"/>
      <c r="R367" s="162"/>
      <c r="S367" s="162"/>
      <c r="T367" s="163"/>
      <c r="AT367" s="157" t="s">
        <v>159</v>
      </c>
      <c r="AU367" s="157" t="s">
        <v>83</v>
      </c>
      <c r="AV367" s="13" t="s">
        <v>78</v>
      </c>
      <c r="AW367" s="13" t="s">
        <v>4</v>
      </c>
      <c r="AX367" s="13" t="s">
        <v>76</v>
      </c>
      <c r="AY367" s="157" t="s">
        <v>149</v>
      </c>
    </row>
    <row r="368" spans="1:65" s="12" customFormat="1" ht="22.9" customHeight="1">
      <c r="B368" s="123"/>
      <c r="D368" s="124" t="s">
        <v>68</v>
      </c>
      <c r="E368" s="134" t="s">
        <v>702</v>
      </c>
      <c r="F368" s="134" t="s">
        <v>703</v>
      </c>
      <c r="I368" s="126"/>
      <c r="J368" s="135">
        <f>BK368</f>
        <v>0</v>
      </c>
      <c r="L368" s="123"/>
      <c r="M368" s="128"/>
      <c r="N368" s="129"/>
      <c r="O368" s="129"/>
      <c r="P368" s="130">
        <f>SUM(P369:P408)</f>
        <v>0</v>
      </c>
      <c r="Q368" s="129"/>
      <c r="R368" s="130">
        <f>SUM(R369:R408)</f>
        <v>0.85930056599999993</v>
      </c>
      <c r="S368" s="129"/>
      <c r="T368" s="131">
        <f>SUM(T369:T408)</f>
        <v>0</v>
      </c>
      <c r="AR368" s="124" t="s">
        <v>78</v>
      </c>
      <c r="AT368" s="132" t="s">
        <v>68</v>
      </c>
      <c r="AU368" s="132" t="s">
        <v>76</v>
      </c>
      <c r="AY368" s="124" t="s">
        <v>149</v>
      </c>
      <c r="BK368" s="133">
        <f>SUM(BK369:BK408)</f>
        <v>0</v>
      </c>
    </row>
    <row r="369" spans="1:65" s="2" customFormat="1" ht="24.2" customHeight="1">
      <c r="A369" s="34"/>
      <c r="B369" s="136"/>
      <c r="C369" s="137" t="s">
        <v>704</v>
      </c>
      <c r="D369" s="137" t="s">
        <v>152</v>
      </c>
      <c r="E369" s="138" t="s">
        <v>705</v>
      </c>
      <c r="F369" s="139" t="s">
        <v>706</v>
      </c>
      <c r="G369" s="140" t="s">
        <v>81</v>
      </c>
      <c r="H369" s="141">
        <v>27.786999999999999</v>
      </c>
      <c r="I369" s="142"/>
      <c r="J369" s="143">
        <f>ROUND(I369*H369,2)</f>
        <v>0</v>
      </c>
      <c r="K369" s="139"/>
      <c r="L369" s="35"/>
      <c r="M369" s="144" t="s">
        <v>3</v>
      </c>
      <c r="N369" s="145" t="s">
        <v>40</v>
      </c>
      <c r="O369" s="55"/>
      <c r="P369" s="146">
        <f>O369*H369</f>
        <v>0</v>
      </c>
      <c r="Q369" s="146">
        <v>2.9999999999999997E-4</v>
      </c>
      <c r="R369" s="146">
        <f>Q369*H369</f>
        <v>8.3360999999999991E-3</v>
      </c>
      <c r="S369" s="146">
        <v>0</v>
      </c>
      <c r="T369" s="147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48" t="s">
        <v>179</v>
      </c>
      <c r="AT369" s="148" t="s">
        <v>152</v>
      </c>
      <c r="AU369" s="148" t="s">
        <v>78</v>
      </c>
      <c r="AY369" s="19" t="s">
        <v>149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9" t="s">
        <v>76</v>
      </c>
      <c r="BK369" s="149">
        <f>ROUND(I369*H369,2)</f>
        <v>0</v>
      </c>
      <c r="BL369" s="19" t="s">
        <v>179</v>
      </c>
      <c r="BM369" s="148" t="s">
        <v>707</v>
      </c>
    </row>
    <row r="370" spans="1:65" s="2" customFormat="1">
      <c r="A370" s="34"/>
      <c r="B370" s="35"/>
      <c r="C370" s="34"/>
      <c r="D370" s="150" t="s">
        <v>157</v>
      </c>
      <c r="E370" s="34"/>
      <c r="F370" s="151" t="s">
        <v>708</v>
      </c>
      <c r="G370" s="34"/>
      <c r="H370" s="34"/>
      <c r="I370" s="152"/>
      <c r="J370" s="34"/>
      <c r="K370" s="34"/>
      <c r="L370" s="35"/>
      <c r="M370" s="153"/>
      <c r="N370" s="154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157</v>
      </c>
      <c r="AU370" s="19" t="s">
        <v>78</v>
      </c>
    </row>
    <row r="371" spans="1:65" s="13" customFormat="1">
      <c r="B371" s="155"/>
      <c r="D371" s="156" t="s">
        <v>159</v>
      </c>
      <c r="E371" s="157" t="s">
        <v>3</v>
      </c>
      <c r="F371" s="158" t="s">
        <v>79</v>
      </c>
      <c r="H371" s="159">
        <v>27.786999999999999</v>
      </c>
      <c r="I371" s="160"/>
      <c r="L371" s="155"/>
      <c r="M371" s="161"/>
      <c r="N371" s="162"/>
      <c r="O371" s="162"/>
      <c r="P371" s="162"/>
      <c r="Q371" s="162"/>
      <c r="R371" s="162"/>
      <c r="S371" s="162"/>
      <c r="T371" s="163"/>
      <c r="AT371" s="157" t="s">
        <v>159</v>
      </c>
      <c r="AU371" s="157" t="s">
        <v>78</v>
      </c>
      <c r="AV371" s="13" t="s">
        <v>78</v>
      </c>
      <c r="AW371" s="13" t="s">
        <v>31</v>
      </c>
      <c r="AX371" s="13" t="s">
        <v>76</v>
      </c>
      <c r="AY371" s="157" t="s">
        <v>149</v>
      </c>
    </row>
    <row r="372" spans="1:65" s="2" customFormat="1" ht="37.9" customHeight="1">
      <c r="A372" s="34"/>
      <c r="B372" s="136"/>
      <c r="C372" s="137" t="s">
        <v>709</v>
      </c>
      <c r="D372" s="137" t="s">
        <v>152</v>
      </c>
      <c r="E372" s="138" t="s">
        <v>710</v>
      </c>
      <c r="F372" s="139" t="s">
        <v>711</v>
      </c>
      <c r="G372" s="140" t="s">
        <v>81</v>
      </c>
      <c r="H372" s="141">
        <v>27.786999999999999</v>
      </c>
      <c r="I372" s="142"/>
      <c r="J372" s="143">
        <f>ROUND(I372*H372,2)</f>
        <v>0</v>
      </c>
      <c r="K372" s="139"/>
      <c r="L372" s="35"/>
      <c r="M372" s="144" t="s">
        <v>3</v>
      </c>
      <c r="N372" s="145" t="s">
        <v>40</v>
      </c>
      <c r="O372" s="55"/>
      <c r="P372" s="146">
        <f>O372*H372</f>
        <v>0</v>
      </c>
      <c r="Q372" s="146">
        <v>9.0880000000000006E-3</v>
      </c>
      <c r="R372" s="146">
        <f>Q372*H372</f>
        <v>0.25252825600000001</v>
      </c>
      <c r="S372" s="146">
        <v>0</v>
      </c>
      <c r="T372" s="14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48" t="s">
        <v>179</v>
      </c>
      <c r="AT372" s="148" t="s">
        <v>152</v>
      </c>
      <c r="AU372" s="148" t="s">
        <v>78</v>
      </c>
      <c r="AY372" s="19" t="s">
        <v>149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9" t="s">
        <v>76</v>
      </c>
      <c r="BK372" s="149">
        <f>ROUND(I372*H372,2)</f>
        <v>0</v>
      </c>
      <c r="BL372" s="19" t="s">
        <v>179</v>
      </c>
      <c r="BM372" s="148" t="s">
        <v>712</v>
      </c>
    </row>
    <row r="373" spans="1:65" s="2" customFormat="1">
      <c r="A373" s="34"/>
      <c r="B373" s="35"/>
      <c r="C373" s="34"/>
      <c r="D373" s="150" t="s">
        <v>157</v>
      </c>
      <c r="E373" s="34"/>
      <c r="F373" s="151" t="s">
        <v>713</v>
      </c>
      <c r="G373" s="34"/>
      <c r="H373" s="34"/>
      <c r="I373" s="152"/>
      <c r="J373" s="34"/>
      <c r="K373" s="34"/>
      <c r="L373" s="35"/>
      <c r="M373" s="153"/>
      <c r="N373" s="154"/>
      <c r="O373" s="55"/>
      <c r="P373" s="55"/>
      <c r="Q373" s="55"/>
      <c r="R373" s="55"/>
      <c r="S373" s="55"/>
      <c r="T373" s="56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9" t="s">
        <v>157</v>
      </c>
      <c r="AU373" s="19" t="s">
        <v>78</v>
      </c>
    </row>
    <row r="374" spans="1:65" s="2" customFormat="1" ht="24.2" customHeight="1">
      <c r="A374" s="34"/>
      <c r="B374" s="136"/>
      <c r="C374" s="179" t="s">
        <v>714</v>
      </c>
      <c r="D374" s="179" t="s">
        <v>427</v>
      </c>
      <c r="E374" s="180" t="s">
        <v>715</v>
      </c>
      <c r="F374" s="181" t="s">
        <v>716</v>
      </c>
      <c r="G374" s="182" t="s">
        <v>81</v>
      </c>
      <c r="H374" s="183">
        <v>30.565999999999999</v>
      </c>
      <c r="I374" s="184"/>
      <c r="J374" s="185">
        <f>ROUND(I374*H374,2)</f>
        <v>0</v>
      </c>
      <c r="K374" s="181"/>
      <c r="L374" s="186"/>
      <c r="M374" s="187" t="s">
        <v>3</v>
      </c>
      <c r="N374" s="188" t="s">
        <v>40</v>
      </c>
      <c r="O374" s="55"/>
      <c r="P374" s="146">
        <f>O374*H374</f>
        <v>0</v>
      </c>
      <c r="Q374" s="146">
        <v>1.9E-2</v>
      </c>
      <c r="R374" s="146">
        <f>Q374*H374</f>
        <v>0.58075399999999999</v>
      </c>
      <c r="S374" s="146">
        <v>0</v>
      </c>
      <c r="T374" s="14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48" t="s">
        <v>340</v>
      </c>
      <c r="AT374" s="148" t="s">
        <v>427</v>
      </c>
      <c r="AU374" s="148" t="s">
        <v>78</v>
      </c>
      <c r="AY374" s="19" t="s">
        <v>149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9" t="s">
        <v>76</v>
      </c>
      <c r="BK374" s="149">
        <f>ROUND(I374*H374,2)</f>
        <v>0</v>
      </c>
      <c r="BL374" s="19" t="s">
        <v>179</v>
      </c>
      <c r="BM374" s="148" t="s">
        <v>717</v>
      </c>
    </row>
    <row r="375" spans="1:65" s="13" customFormat="1">
      <c r="B375" s="155"/>
      <c r="D375" s="156" t="s">
        <v>159</v>
      </c>
      <c r="F375" s="158" t="s">
        <v>718</v>
      </c>
      <c r="H375" s="159">
        <v>30.565999999999999</v>
      </c>
      <c r="I375" s="160"/>
      <c r="L375" s="155"/>
      <c r="M375" s="161"/>
      <c r="N375" s="162"/>
      <c r="O375" s="162"/>
      <c r="P375" s="162"/>
      <c r="Q375" s="162"/>
      <c r="R375" s="162"/>
      <c r="S375" s="162"/>
      <c r="T375" s="163"/>
      <c r="AT375" s="157" t="s">
        <v>159</v>
      </c>
      <c r="AU375" s="157" t="s">
        <v>78</v>
      </c>
      <c r="AV375" s="13" t="s">
        <v>78</v>
      </c>
      <c r="AW375" s="13" t="s">
        <v>4</v>
      </c>
      <c r="AX375" s="13" t="s">
        <v>76</v>
      </c>
      <c r="AY375" s="157" t="s">
        <v>149</v>
      </c>
    </row>
    <row r="376" spans="1:65" s="2" customFormat="1" ht="37.9" customHeight="1">
      <c r="A376" s="34"/>
      <c r="B376" s="136"/>
      <c r="C376" s="137" t="s">
        <v>719</v>
      </c>
      <c r="D376" s="137" t="s">
        <v>152</v>
      </c>
      <c r="E376" s="138" t="s">
        <v>720</v>
      </c>
      <c r="F376" s="139" t="s">
        <v>721</v>
      </c>
      <c r="G376" s="140" t="s">
        <v>81</v>
      </c>
      <c r="H376" s="141">
        <v>27.786999999999999</v>
      </c>
      <c r="I376" s="142"/>
      <c r="J376" s="143">
        <f>ROUND(I376*H376,2)</f>
        <v>0</v>
      </c>
      <c r="K376" s="139"/>
      <c r="L376" s="35"/>
      <c r="M376" s="144" t="s">
        <v>3</v>
      </c>
      <c r="N376" s="145" t="s">
        <v>40</v>
      </c>
      <c r="O376" s="55"/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48" t="s">
        <v>179</v>
      </c>
      <c r="AT376" s="148" t="s">
        <v>152</v>
      </c>
      <c r="AU376" s="148" t="s">
        <v>78</v>
      </c>
      <c r="AY376" s="19" t="s">
        <v>149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9" t="s">
        <v>76</v>
      </c>
      <c r="BK376" s="149">
        <f>ROUND(I376*H376,2)</f>
        <v>0</v>
      </c>
      <c r="BL376" s="19" t="s">
        <v>179</v>
      </c>
      <c r="BM376" s="148" t="s">
        <v>722</v>
      </c>
    </row>
    <row r="377" spans="1:65" s="2" customFormat="1">
      <c r="A377" s="34"/>
      <c r="B377" s="35"/>
      <c r="C377" s="34"/>
      <c r="D377" s="150" t="s">
        <v>157</v>
      </c>
      <c r="E377" s="34"/>
      <c r="F377" s="151" t="s">
        <v>723</v>
      </c>
      <c r="G377" s="34"/>
      <c r="H377" s="34"/>
      <c r="I377" s="152"/>
      <c r="J377" s="34"/>
      <c r="K377" s="34"/>
      <c r="L377" s="35"/>
      <c r="M377" s="153"/>
      <c r="N377" s="154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157</v>
      </c>
      <c r="AU377" s="19" t="s">
        <v>78</v>
      </c>
    </row>
    <row r="378" spans="1:65" s="13" customFormat="1">
      <c r="B378" s="155"/>
      <c r="D378" s="156" t="s">
        <v>159</v>
      </c>
      <c r="E378" s="157" t="s">
        <v>3</v>
      </c>
      <c r="F378" s="158" t="s">
        <v>79</v>
      </c>
      <c r="H378" s="159">
        <v>27.786999999999999</v>
      </c>
      <c r="I378" s="160"/>
      <c r="L378" s="155"/>
      <c r="M378" s="161"/>
      <c r="N378" s="162"/>
      <c r="O378" s="162"/>
      <c r="P378" s="162"/>
      <c r="Q378" s="162"/>
      <c r="R378" s="162"/>
      <c r="S378" s="162"/>
      <c r="T378" s="163"/>
      <c r="AT378" s="157" t="s">
        <v>159</v>
      </c>
      <c r="AU378" s="157" t="s">
        <v>78</v>
      </c>
      <c r="AV378" s="13" t="s">
        <v>78</v>
      </c>
      <c r="AW378" s="13" t="s">
        <v>31</v>
      </c>
      <c r="AX378" s="13" t="s">
        <v>76</v>
      </c>
      <c r="AY378" s="157" t="s">
        <v>149</v>
      </c>
    </row>
    <row r="379" spans="1:65" s="2" customFormat="1" ht="33" customHeight="1">
      <c r="A379" s="34"/>
      <c r="B379" s="136"/>
      <c r="C379" s="137" t="s">
        <v>724</v>
      </c>
      <c r="D379" s="137" t="s">
        <v>152</v>
      </c>
      <c r="E379" s="138" t="s">
        <v>725</v>
      </c>
      <c r="F379" s="139" t="s">
        <v>726</v>
      </c>
      <c r="G379" s="140" t="s">
        <v>201</v>
      </c>
      <c r="H379" s="141">
        <v>4.0860000000000003</v>
      </c>
      <c r="I379" s="142"/>
      <c r="J379" s="143">
        <f>ROUND(I379*H379,2)</f>
        <v>0</v>
      </c>
      <c r="K379" s="139"/>
      <c r="L379" s="35"/>
      <c r="M379" s="144" t="s">
        <v>3</v>
      </c>
      <c r="N379" s="145" t="s">
        <v>40</v>
      </c>
      <c r="O379" s="55"/>
      <c r="P379" s="146">
        <f>O379*H379</f>
        <v>0</v>
      </c>
      <c r="Q379" s="146">
        <v>2.0000000000000001E-4</v>
      </c>
      <c r="R379" s="146">
        <f>Q379*H379</f>
        <v>8.1720000000000013E-4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179</v>
      </c>
      <c r="AT379" s="148" t="s">
        <v>152</v>
      </c>
      <c r="AU379" s="148" t="s">
        <v>78</v>
      </c>
      <c r="AY379" s="19" t="s">
        <v>149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76</v>
      </c>
      <c r="BK379" s="149">
        <f>ROUND(I379*H379,2)</f>
        <v>0</v>
      </c>
      <c r="BL379" s="19" t="s">
        <v>179</v>
      </c>
      <c r="BM379" s="148" t="s">
        <v>727</v>
      </c>
    </row>
    <row r="380" spans="1:65" s="2" customFormat="1">
      <c r="A380" s="34"/>
      <c r="B380" s="35"/>
      <c r="C380" s="34"/>
      <c r="D380" s="150" t="s">
        <v>157</v>
      </c>
      <c r="E380" s="34"/>
      <c r="F380" s="151" t="s">
        <v>728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157</v>
      </c>
      <c r="AU380" s="19" t="s">
        <v>78</v>
      </c>
    </row>
    <row r="381" spans="1:65" s="13" customFormat="1">
      <c r="B381" s="155"/>
      <c r="D381" s="156" t="s">
        <v>159</v>
      </c>
      <c r="E381" s="157" t="s">
        <v>3</v>
      </c>
      <c r="F381" s="158" t="s">
        <v>729</v>
      </c>
      <c r="H381" s="159">
        <v>2.3410000000000002</v>
      </c>
      <c r="I381" s="160"/>
      <c r="L381" s="155"/>
      <c r="M381" s="161"/>
      <c r="N381" s="162"/>
      <c r="O381" s="162"/>
      <c r="P381" s="162"/>
      <c r="Q381" s="162"/>
      <c r="R381" s="162"/>
      <c r="S381" s="162"/>
      <c r="T381" s="163"/>
      <c r="AT381" s="157" t="s">
        <v>159</v>
      </c>
      <c r="AU381" s="157" t="s">
        <v>78</v>
      </c>
      <c r="AV381" s="13" t="s">
        <v>78</v>
      </c>
      <c r="AW381" s="13" t="s">
        <v>31</v>
      </c>
      <c r="AX381" s="13" t="s">
        <v>69</v>
      </c>
      <c r="AY381" s="157" t="s">
        <v>149</v>
      </c>
    </row>
    <row r="382" spans="1:65" s="13" customFormat="1">
      <c r="B382" s="155"/>
      <c r="D382" s="156" t="s">
        <v>159</v>
      </c>
      <c r="E382" s="157" t="s">
        <v>3</v>
      </c>
      <c r="F382" s="158" t="s">
        <v>730</v>
      </c>
      <c r="H382" s="159">
        <v>1.7450000000000001</v>
      </c>
      <c r="I382" s="160"/>
      <c r="L382" s="155"/>
      <c r="M382" s="161"/>
      <c r="N382" s="162"/>
      <c r="O382" s="162"/>
      <c r="P382" s="162"/>
      <c r="Q382" s="162"/>
      <c r="R382" s="162"/>
      <c r="S382" s="162"/>
      <c r="T382" s="163"/>
      <c r="AT382" s="157" t="s">
        <v>159</v>
      </c>
      <c r="AU382" s="157" t="s">
        <v>78</v>
      </c>
      <c r="AV382" s="13" t="s">
        <v>78</v>
      </c>
      <c r="AW382" s="13" t="s">
        <v>31</v>
      </c>
      <c r="AX382" s="13" t="s">
        <v>69</v>
      </c>
      <c r="AY382" s="157" t="s">
        <v>149</v>
      </c>
    </row>
    <row r="383" spans="1:65" s="14" customFormat="1">
      <c r="B383" s="164"/>
      <c r="D383" s="156" t="s">
        <v>159</v>
      </c>
      <c r="E383" s="165" t="s">
        <v>3</v>
      </c>
      <c r="F383" s="166" t="s">
        <v>206</v>
      </c>
      <c r="H383" s="167">
        <v>4.0860000000000003</v>
      </c>
      <c r="I383" s="168"/>
      <c r="L383" s="164"/>
      <c r="M383" s="169"/>
      <c r="N383" s="170"/>
      <c r="O383" s="170"/>
      <c r="P383" s="170"/>
      <c r="Q383" s="170"/>
      <c r="R383" s="170"/>
      <c r="S383" s="170"/>
      <c r="T383" s="171"/>
      <c r="AT383" s="165" t="s">
        <v>159</v>
      </c>
      <c r="AU383" s="165" t="s">
        <v>78</v>
      </c>
      <c r="AV383" s="14" t="s">
        <v>155</v>
      </c>
      <c r="AW383" s="14" t="s">
        <v>31</v>
      </c>
      <c r="AX383" s="14" t="s">
        <v>76</v>
      </c>
      <c r="AY383" s="165" t="s">
        <v>149</v>
      </c>
    </row>
    <row r="384" spans="1:65" s="2" customFormat="1" ht="24.2" customHeight="1">
      <c r="A384" s="34"/>
      <c r="B384" s="136"/>
      <c r="C384" s="179" t="s">
        <v>731</v>
      </c>
      <c r="D384" s="179" t="s">
        <v>427</v>
      </c>
      <c r="E384" s="180" t="s">
        <v>732</v>
      </c>
      <c r="F384" s="181" t="s">
        <v>733</v>
      </c>
      <c r="G384" s="182" t="s">
        <v>201</v>
      </c>
      <c r="H384" s="183">
        <v>4.4950000000000001</v>
      </c>
      <c r="I384" s="184"/>
      <c r="J384" s="185">
        <f>ROUND(I384*H384,2)</f>
        <v>0</v>
      </c>
      <c r="K384" s="181"/>
      <c r="L384" s="186"/>
      <c r="M384" s="187" t="s">
        <v>3</v>
      </c>
      <c r="N384" s="188" t="s">
        <v>40</v>
      </c>
      <c r="O384" s="55"/>
      <c r="P384" s="146">
        <f>O384*H384</f>
        <v>0</v>
      </c>
      <c r="Q384" s="146">
        <v>2.5999999999999998E-4</v>
      </c>
      <c r="R384" s="146">
        <f>Q384*H384</f>
        <v>1.1686999999999999E-3</v>
      </c>
      <c r="S384" s="146">
        <v>0</v>
      </c>
      <c r="T384" s="14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48" t="s">
        <v>340</v>
      </c>
      <c r="AT384" s="148" t="s">
        <v>427</v>
      </c>
      <c r="AU384" s="148" t="s">
        <v>78</v>
      </c>
      <c r="AY384" s="19" t="s">
        <v>149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9" t="s">
        <v>76</v>
      </c>
      <c r="BK384" s="149">
        <f>ROUND(I384*H384,2)</f>
        <v>0</v>
      </c>
      <c r="BL384" s="19" t="s">
        <v>179</v>
      </c>
      <c r="BM384" s="148" t="s">
        <v>734</v>
      </c>
    </row>
    <row r="385" spans="1:65" s="13" customFormat="1">
      <c r="B385" s="155"/>
      <c r="D385" s="156" t="s">
        <v>159</v>
      </c>
      <c r="F385" s="158" t="s">
        <v>735</v>
      </c>
      <c r="H385" s="159">
        <v>4.4950000000000001</v>
      </c>
      <c r="I385" s="160"/>
      <c r="L385" s="155"/>
      <c r="M385" s="161"/>
      <c r="N385" s="162"/>
      <c r="O385" s="162"/>
      <c r="P385" s="162"/>
      <c r="Q385" s="162"/>
      <c r="R385" s="162"/>
      <c r="S385" s="162"/>
      <c r="T385" s="163"/>
      <c r="AT385" s="157" t="s">
        <v>159</v>
      </c>
      <c r="AU385" s="157" t="s">
        <v>78</v>
      </c>
      <c r="AV385" s="13" t="s">
        <v>78</v>
      </c>
      <c r="AW385" s="13" t="s">
        <v>4</v>
      </c>
      <c r="AX385" s="13" t="s">
        <v>76</v>
      </c>
      <c r="AY385" s="157" t="s">
        <v>149</v>
      </c>
    </row>
    <row r="386" spans="1:65" s="2" customFormat="1" ht="24.2" customHeight="1">
      <c r="A386" s="34"/>
      <c r="B386" s="136"/>
      <c r="C386" s="137" t="s">
        <v>736</v>
      </c>
      <c r="D386" s="137" t="s">
        <v>152</v>
      </c>
      <c r="E386" s="138" t="s">
        <v>737</v>
      </c>
      <c r="F386" s="139" t="s">
        <v>738</v>
      </c>
      <c r="G386" s="140" t="s">
        <v>201</v>
      </c>
      <c r="H386" s="141">
        <v>45.323</v>
      </c>
      <c r="I386" s="142"/>
      <c r="J386" s="143">
        <f>ROUND(I386*H386,2)</f>
        <v>0</v>
      </c>
      <c r="K386" s="139"/>
      <c r="L386" s="35"/>
      <c r="M386" s="144" t="s">
        <v>3</v>
      </c>
      <c r="N386" s="145" t="s">
        <v>40</v>
      </c>
      <c r="O386" s="55"/>
      <c r="P386" s="146">
        <f>O386*H386</f>
        <v>0</v>
      </c>
      <c r="Q386" s="146">
        <v>9.0000000000000006E-5</v>
      </c>
      <c r="R386" s="146">
        <f>Q386*H386</f>
        <v>4.0790700000000006E-3</v>
      </c>
      <c r="S386" s="146">
        <v>0</v>
      </c>
      <c r="T386" s="147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8" t="s">
        <v>179</v>
      </c>
      <c r="AT386" s="148" t="s">
        <v>152</v>
      </c>
      <c r="AU386" s="148" t="s">
        <v>78</v>
      </c>
      <c r="AY386" s="19" t="s">
        <v>149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9" t="s">
        <v>76</v>
      </c>
      <c r="BK386" s="149">
        <f>ROUND(I386*H386,2)</f>
        <v>0</v>
      </c>
      <c r="BL386" s="19" t="s">
        <v>179</v>
      </c>
      <c r="BM386" s="148" t="s">
        <v>739</v>
      </c>
    </row>
    <row r="387" spans="1:65" s="2" customFormat="1">
      <c r="A387" s="34"/>
      <c r="B387" s="35"/>
      <c r="C387" s="34"/>
      <c r="D387" s="150" t="s">
        <v>157</v>
      </c>
      <c r="E387" s="34"/>
      <c r="F387" s="151" t="s">
        <v>740</v>
      </c>
      <c r="G387" s="34"/>
      <c r="H387" s="34"/>
      <c r="I387" s="152"/>
      <c r="J387" s="34"/>
      <c r="K387" s="34"/>
      <c r="L387" s="35"/>
      <c r="M387" s="153"/>
      <c r="N387" s="154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157</v>
      </c>
      <c r="AU387" s="19" t="s">
        <v>78</v>
      </c>
    </row>
    <row r="388" spans="1:65" s="13" customFormat="1">
      <c r="B388" s="155"/>
      <c r="D388" s="156" t="s">
        <v>159</v>
      </c>
      <c r="E388" s="157" t="s">
        <v>3</v>
      </c>
      <c r="F388" s="158" t="s">
        <v>88</v>
      </c>
      <c r="H388" s="159">
        <v>14.89</v>
      </c>
      <c r="I388" s="160"/>
      <c r="L388" s="155"/>
      <c r="M388" s="161"/>
      <c r="N388" s="162"/>
      <c r="O388" s="162"/>
      <c r="P388" s="162"/>
      <c r="Q388" s="162"/>
      <c r="R388" s="162"/>
      <c r="S388" s="162"/>
      <c r="T388" s="163"/>
      <c r="AT388" s="157" t="s">
        <v>159</v>
      </c>
      <c r="AU388" s="157" t="s">
        <v>78</v>
      </c>
      <c r="AV388" s="13" t="s">
        <v>78</v>
      </c>
      <c r="AW388" s="13" t="s">
        <v>31</v>
      </c>
      <c r="AX388" s="13" t="s">
        <v>69</v>
      </c>
      <c r="AY388" s="157" t="s">
        <v>149</v>
      </c>
    </row>
    <row r="389" spans="1:65" s="13" customFormat="1">
      <c r="B389" s="155"/>
      <c r="D389" s="156" t="s">
        <v>159</v>
      </c>
      <c r="E389" s="157" t="s">
        <v>3</v>
      </c>
      <c r="F389" s="158" t="s">
        <v>741</v>
      </c>
      <c r="H389" s="159">
        <v>30.433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159</v>
      </c>
      <c r="AU389" s="157" t="s">
        <v>78</v>
      </c>
      <c r="AV389" s="13" t="s">
        <v>78</v>
      </c>
      <c r="AW389" s="13" t="s">
        <v>31</v>
      </c>
      <c r="AX389" s="13" t="s">
        <v>69</v>
      </c>
      <c r="AY389" s="157" t="s">
        <v>149</v>
      </c>
    </row>
    <row r="390" spans="1:65" s="14" customFormat="1">
      <c r="B390" s="164"/>
      <c r="D390" s="156" t="s">
        <v>159</v>
      </c>
      <c r="E390" s="165" t="s">
        <v>3</v>
      </c>
      <c r="F390" s="166" t="s">
        <v>206</v>
      </c>
      <c r="H390" s="167">
        <v>45.323</v>
      </c>
      <c r="I390" s="168"/>
      <c r="L390" s="164"/>
      <c r="M390" s="169"/>
      <c r="N390" s="170"/>
      <c r="O390" s="170"/>
      <c r="P390" s="170"/>
      <c r="Q390" s="170"/>
      <c r="R390" s="170"/>
      <c r="S390" s="170"/>
      <c r="T390" s="171"/>
      <c r="AT390" s="165" t="s">
        <v>159</v>
      </c>
      <c r="AU390" s="165" t="s">
        <v>78</v>
      </c>
      <c r="AV390" s="14" t="s">
        <v>155</v>
      </c>
      <c r="AW390" s="14" t="s">
        <v>31</v>
      </c>
      <c r="AX390" s="14" t="s">
        <v>76</v>
      </c>
      <c r="AY390" s="165" t="s">
        <v>149</v>
      </c>
    </row>
    <row r="391" spans="1:65" s="2" customFormat="1" ht="24.2" customHeight="1">
      <c r="A391" s="34"/>
      <c r="B391" s="136"/>
      <c r="C391" s="137" t="s">
        <v>742</v>
      </c>
      <c r="D391" s="137" t="s">
        <v>152</v>
      </c>
      <c r="E391" s="138" t="s">
        <v>743</v>
      </c>
      <c r="F391" s="139" t="s">
        <v>744</v>
      </c>
      <c r="G391" s="140" t="s">
        <v>173</v>
      </c>
      <c r="H391" s="141">
        <v>15</v>
      </c>
      <c r="I391" s="142"/>
      <c r="J391" s="143">
        <f>ROUND(I391*H391,2)</f>
        <v>0</v>
      </c>
      <c r="K391" s="139"/>
      <c r="L391" s="35"/>
      <c r="M391" s="144" t="s">
        <v>3</v>
      </c>
      <c r="N391" s="145" t="s">
        <v>40</v>
      </c>
      <c r="O391" s="55"/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8" t="s">
        <v>179</v>
      </c>
      <c r="AT391" s="148" t="s">
        <v>152</v>
      </c>
      <c r="AU391" s="148" t="s">
        <v>78</v>
      </c>
      <c r="AY391" s="19" t="s">
        <v>149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9" t="s">
        <v>76</v>
      </c>
      <c r="BK391" s="149">
        <f>ROUND(I391*H391,2)</f>
        <v>0</v>
      </c>
      <c r="BL391" s="19" t="s">
        <v>179</v>
      </c>
      <c r="BM391" s="148" t="s">
        <v>745</v>
      </c>
    </row>
    <row r="392" spans="1:65" s="2" customFormat="1">
      <c r="A392" s="34"/>
      <c r="B392" s="35"/>
      <c r="C392" s="34"/>
      <c r="D392" s="150" t="s">
        <v>157</v>
      </c>
      <c r="E392" s="34"/>
      <c r="F392" s="151" t="s">
        <v>746</v>
      </c>
      <c r="G392" s="34"/>
      <c r="H392" s="34"/>
      <c r="I392" s="152"/>
      <c r="J392" s="34"/>
      <c r="K392" s="34"/>
      <c r="L392" s="35"/>
      <c r="M392" s="153"/>
      <c r="N392" s="154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157</v>
      </c>
      <c r="AU392" s="19" t="s">
        <v>78</v>
      </c>
    </row>
    <row r="393" spans="1:65" s="13" customFormat="1">
      <c r="B393" s="155"/>
      <c r="D393" s="156" t="s">
        <v>159</v>
      </c>
      <c r="E393" s="157" t="s">
        <v>3</v>
      </c>
      <c r="F393" s="158" t="s">
        <v>747</v>
      </c>
      <c r="H393" s="159">
        <v>3</v>
      </c>
      <c r="I393" s="160"/>
      <c r="L393" s="155"/>
      <c r="M393" s="161"/>
      <c r="N393" s="162"/>
      <c r="O393" s="162"/>
      <c r="P393" s="162"/>
      <c r="Q393" s="162"/>
      <c r="R393" s="162"/>
      <c r="S393" s="162"/>
      <c r="T393" s="163"/>
      <c r="AT393" s="157" t="s">
        <v>159</v>
      </c>
      <c r="AU393" s="157" t="s">
        <v>78</v>
      </c>
      <c r="AV393" s="13" t="s">
        <v>78</v>
      </c>
      <c r="AW393" s="13" t="s">
        <v>31</v>
      </c>
      <c r="AX393" s="13" t="s">
        <v>69</v>
      </c>
      <c r="AY393" s="157" t="s">
        <v>149</v>
      </c>
    </row>
    <row r="394" spans="1:65" s="13" customFormat="1">
      <c r="B394" s="155"/>
      <c r="D394" s="156" t="s">
        <v>159</v>
      </c>
      <c r="E394" s="157" t="s">
        <v>3</v>
      </c>
      <c r="F394" s="158" t="s">
        <v>748</v>
      </c>
      <c r="H394" s="159">
        <v>12</v>
      </c>
      <c r="I394" s="160"/>
      <c r="L394" s="155"/>
      <c r="M394" s="161"/>
      <c r="N394" s="162"/>
      <c r="O394" s="162"/>
      <c r="P394" s="162"/>
      <c r="Q394" s="162"/>
      <c r="R394" s="162"/>
      <c r="S394" s="162"/>
      <c r="T394" s="163"/>
      <c r="AT394" s="157" t="s">
        <v>159</v>
      </c>
      <c r="AU394" s="157" t="s">
        <v>78</v>
      </c>
      <c r="AV394" s="13" t="s">
        <v>78</v>
      </c>
      <c r="AW394" s="13" t="s">
        <v>31</v>
      </c>
      <c r="AX394" s="13" t="s">
        <v>69</v>
      </c>
      <c r="AY394" s="157" t="s">
        <v>149</v>
      </c>
    </row>
    <row r="395" spans="1:65" s="14" customFormat="1">
      <c r="B395" s="164"/>
      <c r="D395" s="156" t="s">
        <v>159</v>
      </c>
      <c r="E395" s="165" t="s">
        <v>3</v>
      </c>
      <c r="F395" s="166" t="s">
        <v>206</v>
      </c>
      <c r="H395" s="167">
        <v>15</v>
      </c>
      <c r="I395" s="168"/>
      <c r="L395" s="164"/>
      <c r="M395" s="169"/>
      <c r="N395" s="170"/>
      <c r="O395" s="170"/>
      <c r="P395" s="170"/>
      <c r="Q395" s="170"/>
      <c r="R395" s="170"/>
      <c r="S395" s="170"/>
      <c r="T395" s="171"/>
      <c r="AT395" s="165" t="s">
        <v>159</v>
      </c>
      <c r="AU395" s="165" t="s">
        <v>78</v>
      </c>
      <c r="AV395" s="14" t="s">
        <v>155</v>
      </c>
      <c r="AW395" s="14" t="s">
        <v>31</v>
      </c>
      <c r="AX395" s="14" t="s">
        <v>76</v>
      </c>
      <c r="AY395" s="165" t="s">
        <v>149</v>
      </c>
    </row>
    <row r="396" spans="1:65" s="2" customFormat="1" ht="24.2" customHeight="1">
      <c r="A396" s="34"/>
      <c r="B396" s="136"/>
      <c r="C396" s="137" t="s">
        <v>749</v>
      </c>
      <c r="D396" s="137" t="s">
        <v>152</v>
      </c>
      <c r="E396" s="138" t="s">
        <v>750</v>
      </c>
      <c r="F396" s="139" t="s">
        <v>751</v>
      </c>
      <c r="G396" s="140" t="s">
        <v>173</v>
      </c>
      <c r="H396" s="141">
        <v>1</v>
      </c>
      <c r="I396" s="142"/>
      <c r="J396" s="143">
        <f>ROUND(I396*H396,2)</f>
        <v>0</v>
      </c>
      <c r="K396" s="139"/>
      <c r="L396" s="35"/>
      <c r="M396" s="144" t="s">
        <v>3</v>
      </c>
      <c r="N396" s="145" t="s">
        <v>40</v>
      </c>
      <c r="O396" s="55"/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48" t="s">
        <v>179</v>
      </c>
      <c r="AT396" s="148" t="s">
        <v>152</v>
      </c>
      <c r="AU396" s="148" t="s">
        <v>78</v>
      </c>
      <c r="AY396" s="19" t="s">
        <v>149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9" t="s">
        <v>76</v>
      </c>
      <c r="BK396" s="149">
        <f>ROUND(I396*H396,2)</f>
        <v>0</v>
      </c>
      <c r="BL396" s="19" t="s">
        <v>179</v>
      </c>
      <c r="BM396" s="148" t="s">
        <v>752</v>
      </c>
    </row>
    <row r="397" spans="1:65" s="2" customFormat="1">
      <c r="A397" s="34"/>
      <c r="B397" s="35"/>
      <c r="C397" s="34"/>
      <c r="D397" s="150" t="s">
        <v>157</v>
      </c>
      <c r="E397" s="34"/>
      <c r="F397" s="151" t="s">
        <v>753</v>
      </c>
      <c r="G397" s="34"/>
      <c r="H397" s="34"/>
      <c r="I397" s="152"/>
      <c r="J397" s="34"/>
      <c r="K397" s="34"/>
      <c r="L397" s="35"/>
      <c r="M397" s="153"/>
      <c r="N397" s="154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157</v>
      </c>
      <c r="AU397" s="19" t="s">
        <v>78</v>
      </c>
    </row>
    <row r="398" spans="1:65" s="13" customFormat="1">
      <c r="B398" s="155"/>
      <c r="D398" s="156" t="s">
        <v>159</v>
      </c>
      <c r="E398" s="157" t="s">
        <v>3</v>
      </c>
      <c r="F398" s="158" t="s">
        <v>754</v>
      </c>
      <c r="H398" s="159">
        <v>1</v>
      </c>
      <c r="I398" s="160"/>
      <c r="L398" s="155"/>
      <c r="M398" s="161"/>
      <c r="N398" s="162"/>
      <c r="O398" s="162"/>
      <c r="P398" s="162"/>
      <c r="Q398" s="162"/>
      <c r="R398" s="162"/>
      <c r="S398" s="162"/>
      <c r="T398" s="163"/>
      <c r="AT398" s="157" t="s">
        <v>159</v>
      </c>
      <c r="AU398" s="157" t="s">
        <v>78</v>
      </c>
      <c r="AV398" s="13" t="s">
        <v>78</v>
      </c>
      <c r="AW398" s="13" t="s">
        <v>31</v>
      </c>
      <c r="AX398" s="13" t="s">
        <v>76</v>
      </c>
      <c r="AY398" s="157" t="s">
        <v>149</v>
      </c>
    </row>
    <row r="399" spans="1:65" s="2" customFormat="1" ht="33" customHeight="1">
      <c r="A399" s="34"/>
      <c r="B399" s="136"/>
      <c r="C399" s="137" t="s">
        <v>755</v>
      </c>
      <c r="D399" s="137" t="s">
        <v>152</v>
      </c>
      <c r="E399" s="138" t="s">
        <v>756</v>
      </c>
      <c r="F399" s="139" t="s">
        <v>757</v>
      </c>
      <c r="G399" s="140" t="s">
        <v>173</v>
      </c>
      <c r="H399" s="141">
        <v>1</v>
      </c>
      <c r="I399" s="142"/>
      <c r="J399" s="143">
        <f>ROUND(I399*H399,2)</f>
        <v>0</v>
      </c>
      <c r="K399" s="139"/>
      <c r="L399" s="35"/>
      <c r="M399" s="144" t="s">
        <v>3</v>
      </c>
      <c r="N399" s="145" t="s">
        <v>40</v>
      </c>
      <c r="O399" s="55"/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179</v>
      </c>
      <c r="AT399" s="148" t="s">
        <v>152</v>
      </c>
      <c r="AU399" s="148" t="s">
        <v>78</v>
      </c>
      <c r="AY399" s="19" t="s">
        <v>149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76</v>
      </c>
      <c r="BK399" s="149">
        <f>ROUND(I399*H399,2)</f>
        <v>0</v>
      </c>
      <c r="BL399" s="19" t="s">
        <v>179</v>
      </c>
      <c r="BM399" s="148" t="s">
        <v>758</v>
      </c>
    </row>
    <row r="400" spans="1:65" s="2" customFormat="1">
      <c r="A400" s="34"/>
      <c r="B400" s="35"/>
      <c r="C400" s="34"/>
      <c r="D400" s="150" t="s">
        <v>157</v>
      </c>
      <c r="E400" s="34"/>
      <c r="F400" s="151" t="s">
        <v>759</v>
      </c>
      <c r="G400" s="34"/>
      <c r="H400" s="34"/>
      <c r="I400" s="152"/>
      <c r="J400" s="34"/>
      <c r="K400" s="34"/>
      <c r="L400" s="35"/>
      <c r="M400" s="153"/>
      <c r="N400" s="154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157</v>
      </c>
      <c r="AU400" s="19" t="s">
        <v>78</v>
      </c>
    </row>
    <row r="401" spans="1:65" s="13" customFormat="1">
      <c r="B401" s="155"/>
      <c r="D401" s="156" t="s">
        <v>159</v>
      </c>
      <c r="E401" s="157" t="s">
        <v>3</v>
      </c>
      <c r="F401" s="158" t="s">
        <v>760</v>
      </c>
      <c r="H401" s="159">
        <v>1</v>
      </c>
      <c r="I401" s="160"/>
      <c r="L401" s="155"/>
      <c r="M401" s="161"/>
      <c r="N401" s="162"/>
      <c r="O401" s="162"/>
      <c r="P401" s="162"/>
      <c r="Q401" s="162"/>
      <c r="R401" s="162"/>
      <c r="S401" s="162"/>
      <c r="T401" s="163"/>
      <c r="AT401" s="157" t="s">
        <v>159</v>
      </c>
      <c r="AU401" s="157" t="s">
        <v>78</v>
      </c>
      <c r="AV401" s="13" t="s">
        <v>78</v>
      </c>
      <c r="AW401" s="13" t="s">
        <v>31</v>
      </c>
      <c r="AX401" s="13" t="s">
        <v>76</v>
      </c>
      <c r="AY401" s="157" t="s">
        <v>149</v>
      </c>
    </row>
    <row r="402" spans="1:65" s="2" customFormat="1" ht="24.2" customHeight="1">
      <c r="A402" s="34"/>
      <c r="B402" s="136"/>
      <c r="C402" s="137" t="s">
        <v>761</v>
      </c>
      <c r="D402" s="137" t="s">
        <v>152</v>
      </c>
      <c r="E402" s="138" t="s">
        <v>762</v>
      </c>
      <c r="F402" s="139" t="s">
        <v>763</v>
      </c>
      <c r="G402" s="140" t="s">
        <v>201</v>
      </c>
      <c r="H402" s="141">
        <v>1.7450000000000001</v>
      </c>
      <c r="I402" s="142"/>
      <c r="J402" s="143">
        <f>ROUND(I402*H402,2)</f>
        <v>0</v>
      </c>
      <c r="K402" s="139"/>
      <c r="L402" s="35"/>
      <c r="M402" s="144" t="s">
        <v>3</v>
      </c>
      <c r="N402" s="145" t="s">
        <v>40</v>
      </c>
      <c r="O402" s="55"/>
      <c r="P402" s="146">
        <f>O402*H402</f>
        <v>0</v>
      </c>
      <c r="Q402" s="146">
        <v>9.5200000000000005E-4</v>
      </c>
      <c r="R402" s="146">
        <f>Q402*H402</f>
        <v>1.6612400000000002E-3</v>
      </c>
      <c r="S402" s="146">
        <v>0</v>
      </c>
      <c r="T402" s="147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48" t="s">
        <v>179</v>
      </c>
      <c r="AT402" s="148" t="s">
        <v>152</v>
      </c>
      <c r="AU402" s="148" t="s">
        <v>78</v>
      </c>
      <c r="AY402" s="19" t="s">
        <v>149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9" t="s">
        <v>76</v>
      </c>
      <c r="BK402" s="149">
        <f>ROUND(I402*H402,2)</f>
        <v>0</v>
      </c>
      <c r="BL402" s="19" t="s">
        <v>179</v>
      </c>
      <c r="BM402" s="148" t="s">
        <v>764</v>
      </c>
    </row>
    <row r="403" spans="1:65" s="2" customFormat="1">
      <c r="A403" s="34"/>
      <c r="B403" s="35"/>
      <c r="C403" s="34"/>
      <c r="D403" s="150" t="s">
        <v>157</v>
      </c>
      <c r="E403" s="34"/>
      <c r="F403" s="151" t="s">
        <v>765</v>
      </c>
      <c r="G403" s="34"/>
      <c r="H403" s="34"/>
      <c r="I403" s="152"/>
      <c r="J403" s="34"/>
      <c r="K403" s="34"/>
      <c r="L403" s="35"/>
      <c r="M403" s="153"/>
      <c r="N403" s="154"/>
      <c r="O403" s="55"/>
      <c r="P403" s="55"/>
      <c r="Q403" s="55"/>
      <c r="R403" s="55"/>
      <c r="S403" s="55"/>
      <c r="T403" s="56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157</v>
      </c>
      <c r="AU403" s="19" t="s">
        <v>78</v>
      </c>
    </row>
    <row r="404" spans="1:65" s="13" customFormat="1">
      <c r="B404" s="155"/>
      <c r="D404" s="156" t="s">
        <v>159</v>
      </c>
      <c r="E404" s="157" t="s">
        <v>3</v>
      </c>
      <c r="F404" s="158" t="s">
        <v>766</v>
      </c>
      <c r="H404" s="159">
        <v>1.7450000000000001</v>
      </c>
      <c r="I404" s="160"/>
      <c r="L404" s="155"/>
      <c r="M404" s="161"/>
      <c r="N404" s="162"/>
      <c r="O404" s="162"/>
      <c r="P404" s="162"/>
      <c r="Q404" s="162"/>
      <c r="R404" s="162"/>
      <c r="S404" s="162"/>
      <c r="T404" s="163"/>
      <c r="AT404" s="157" t="s">
        <v>159</v>
      </c>
      <c r="AU404" s="157" t="s">
        <v>78</v>
      </c>
      <c r="AV404" s="13" t="s">
        <v>78</v>
      </c>
      <c r="AW404" s="13" t="s">
        <v>31</v>
      </c>
      <c r="AX404" s="13" t="s">
        <v>76</v>
      </c>
      <c r="AY404" s="157" t="s">
        <v>149</v>
      </c>
    </row>
    <row r="405" spans="1:65" s="2" customFormat="1" ht="24.2" customHeight="1">
      <c r="A405" s="34"/>
      <c r="B405" s="136"/>
      <c r="C405" s="179" t="s">
        <v>767</v>
      </c>
      <c r="D405" s="179" t="s">
        <v>427</v>
      </c>
      <c r="E405" s="180" t="s">
        <v>715</v>
      </c>
      <c r="F405" s="181" t="s">
        <v>716</v>
      </c>
      <c r="G405" s="182" t="s">
        <v>81</v>
      </c>
      <c r="H405" s="183">
        <v>0.52400000000000002</v>
      </c>
      <c r="I405" s="184"/>
      <c r="J405" s="185">
        <f>ROUND(I405*H405,2)</f>
        <v>0</v>
      </c>
      <c r="K405" s="181"/>
      <c r="L405" s="186"/>
      <c r="M405" s="187" t="s">
        <v>3</v>
      </c>
      <c r="N405" s="188" t="s">
        <v>40</v>
      </c>
      <c r="O405" s="55"/>
      <c r="P405" s="146">
        <f>O405*H405</f>
        <v>0</v>
      </c>
      <c r="Q405" s="146">
        <v>1.9E-2</v>
      </c>
      <c r="R405" s="146">
        <f>Q405*H405</f>
        <v>9.9559999999999996E-3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340</v>
      </c>
      <c r="AT405" s="148" t="s">
        <v>427</v>
      </c>
      <c r="AU405" s="148" t="s">
        <v>78</v>
      </c>
      <c r="AY405" s="19" t="s">
        <v>149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76</v>
      </c>
      <c r="BK405" s="149">
        <f>ROUND(I405*H405,2)</f>
        <v>0</v>
      </c>
      <c r="BL405" s="19" t="s">
        <v>179</v>
      </c>
      <c r="BM405" s="148" t="s">
        <v>768</v>
      </c>
    </row>
    <row r="406" spans="1:65" s="13" customFormat="1">
      <c r="B406" s="155"/>
      <c r="D406" s="156" t="s">
        <v>159</v>
      </c>
      <c r="F406" s="158" t="s">
        <v>769</v>
      </c>
      <c r="H406" s="159">
        <v>0.52400000000000002</v>
      </c>
      <c r="I406" s="160"/>
      <c r="L406" s="155"/>
      <c r="M406" s="161"/>
      <c r="N406" s="162"/>
      <c r="O406" s="162"/>
      <c r="P406" s="162"/>
      <c r="Q406" s="162"/>
      <c r="R406" s="162"/>
      <c r="S406" s="162"/>
      <c r="T406" s="163"/>
      <c r="AT406" s="157" t="s">
        <v>159</v>
      </c>
      <c r="AU406" s="157" t="s">
        <v>78</v>
      </c>
      <c r="AV406" s="13" t="s">
        <v>78</v>
      </c>
      <c r="AW406" s="13" t="s">
        <v>4</v>
      </c>
      <c r="AX406" s="13" t="s">
        <v>76</v>
      </c>
      <c r="AY406" s="157" t="s">
        <v>149</v>
      </c>
    </row>
    <row r="407" spans="1:65" s="2" customFormat="1" ht="49.15" customHeight="1">
      <c r="A407" s="34"/>
      <c r="B407" s="136"/>
      <c r="C407" s="137" t="s">
        <v>770</v>
      </c>
      <c r="D407" s="137" t="s">
        <v>152</v>
      </c>
      <c r="E407" s="138" t="s">
        <v>771</v>
      </c>
      <c r="F407" s="139" t="s">
        <v>772</v>
      </c>
      <c r="G407" s="140" t="s">
        <v>274</v>
      </c>
      <c r="H407" s="141">
        <v>0.85899999999999999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179</v>
      </c>
      <c r="AT407" s="148" t="s">
        <v>152</v>
      </c>
      <c r="AU407" s="148" t="s">
        <v>78</v>
      </c>
      <c r="AY407" s="19" t="s">
        <v>149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76</v>
      </c>
      <c r="BK407" s="149">
        <f>ROUND(I407*H407,2)</f>
        <v>0</v>
      </c>
      <c r="BL407" s="19" t="s">
        <v>179</v>
      </c>
      <c r="BM407" s="148" t="s">
        <v>773</v>
      </c>
    </row>
    <row r="408" spans="1:65" s="2" customFormat="1">
      <c r="A408" s="34"/>
      <c r="B408" s="35"/>
      <c r="C408" s="34"/>
      <c r="D408" s="150" t="s">
        <v>157</v>
      </c>
      <c r="E408" s="34"/>
      <c r="F408" s="151" t="s">
        <v>774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157</v>
      </c>
      <c r="AU408" s="19" t="s">
        <v>78</v>
      </c>
    </row>
    <row r="409" spans="1:65" s="12" customFormat="1" ht="22.9" customHeight="1">
      <c r="B409" s="123"/>
      <c r="D409" s="124" t="s">
        <v>68</v>
      </c>
      <c r="E409" s="134" t="s">
        <v>775</v>
      </c>
      <c r="F409" s="134" t="s">
        <v>776</v>
      </c>
      <c r="I409" s="126"/>
      <c r="J409" s="135">
        <f>BK409</f>
        <v>0</v>
      </c>
      <c r="L409" s="123"/>
      <c r="M409" s="128"/>
      <c r="N409" s="129"/>
      <c r="O409" s="129"/>
      <c r="P409" s="130">
        <f>SUM(P410:P419)</f>
        <v>0</v>
      </c>
      <c r="Q409" s="129"/>
      <c r="R409" s="130">
        <f>SUM(R410:R419)</f>
        <v>1.6708500000000002E-3</v>
      </c>
      <c r="S409" s="129"/>
      <c r="T409" s="131">
        <f>SUM(T410:T419)</f>
        <v>0</v>
      </c>
      <c r="AR409" s="124" t="s">
        <v>78</v>
      </c>
      <c r="AT409" s="132" t="s">
        <v>68</v>
      </c>
      <c r="AU409" s="132" t="s">
        <v>76</v>
      </c>
      <c r="AY409" s="124" t="s">
        <v>149</v>
      </c>
      <c r="BK409" s="133">
        <f>SUM(BK410:BK419)</f>
        <v>0</v>
      </c>
    </row>
    <row r="410" spans="1:65" s="2" customFormat="1" ht="24.2" customHeight="1">
      <c r="A410" s="34"/>
      <c r="B410" s="136"/>
      <c r="C410" s="137" t="s">
        <v>777</v>
      </c>
      <c r="D410" s="137" t="s">
        <v>152</v>
      </c>
      <c r="E410" s="138" t="s">
        <v>778</v>
      </c>
      <c r="F410" s="139" t="s">
        <v>779</v>
      </c>
      <c r="G410" s="140" t="s">
        <v>81</v>
      </c>
      <c r="H410" s="141">
        <v>3.5550000000000002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6.0000000000000002E-5</v>
      </c>
      <c r="R410" s="146">
        <f>Q410*H410</f>
        <v>2.1330000000000001E-4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179</v>
      </c>
      <c r="AT410" s="148" t="s">
        <v>152</v>
      </c>
      <c r="AU410" s="148" t="s">
        <v>78</v>
      </c>
      <c r="AY410" s="19" t="s">
        <v>149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76</v>
      </c>
      <c r="BK410" s="149">
        <f>ROUND(I410*H410,2)</f>
        <v>0</v>
      </c>
      <c r="BL410" s="19" t="s">
        <v>179</v>
      </c>
      <c r="BM410" s="148" t="s">
        <v>780</v>
      </c>
    </row>
    <row r="411" spans="1:65" s="2" customFormat="1">
      <c r="A411" s="34"/>
      <c r="B411" s="35"/>
      <c r="C411" s="34"/>
      <c r="D411" s="150" t="s">
        <v>157</v>
      </c>
      <c r="E411" s="34"/>
      <c r="F411" s="151" t="s">
        <v>781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157</v>
      </c>
      <c r="AU411" s="19" t="s">
        <v>78</v>
      </c>
    </row>
    <row r="412" spans="1:65" s="13" customFormat="1">
      <c r="B412" s="155"/>
      <c r="D412" s="156" t="s">
        <v>159</v>
      </c>
      <c r="E412" s="157" t="s">
        <v>3</v>
      </c>
      <c r="F412" s="158" t="s">
        <v>782</v>
      </c>
      <c r="H412" s="159">
        <v>3.5550000000000002</v>
      </c>
      <c r="I412" s="160"/>
      <c r="L412" s="155"/>
      <c r="M412" s="161"/>
      <c r="N412" s="162"/>
      <c r="O412" s="162"/>
      <c r="P412" s="162"/>
      <c r="Q412" s="162"/>
      <c r="R412" s="162"/>
      <c r="S412" s="162"/>
      <c r="T412" s="163"/>
      <c r="AT412" s="157" t="s">
        <v>159</v>
      </c>
      <c r="AU412" s="157" t="s">
        <v>78</v>
      </c>
      <c r="AV412" s="13" t="s">
        <v>78</v>
      </c>
      <c r="AW412" s="13" t="s">
        <v>31</v>
      </c>
      <c r="AX412" s="13" t="s">
        <v>76</v>
      </c>
      <c r="AY412" s="157" t="s">
        <v>149</v>
      </c>
    </row>
    <row r="413" spans="1:65" s="2" customFormat="1" ht="37.9" customHeight="1">
      <c r="A413" s="34"/>
      <c r="B413" s="136"/>
      <c r="C413" s="137" t="s">
        <v>783</v>
      </c>
      <c r="D413" s="137" t="s">
        <v>152</v>
      </c>
      <c r="E413" s="138" t="s">
        <v>784</v>
      </c>
      <c r="F413" s="139" t="s">
        <v>785</v>
      </c>
      <c r="G413" s="140" t="s">
        <v>81</v>
      </c>
      <c r="H413" s="141">
        <v>3.5550000000000002</v>
      </c>
      <c r="I413" s="142"/>
      <c r="J413" s="143">
        <f>ROUND(I413*H413,2)</f>
        <v>0</v>
      </c>
      <c r="K413" s="139"/>
      <c r="L413" s="35"/>
      <c r="M413" s="144" t="s">
        <v>3</v>
      </c>
      <c r="N413" s="145" t="s">
        <v>40</v>
      </c>
      <c r="O413" s="55"/>
      <c r="P413" s="146">
        <f>O413*H413</f>
        <v>0</v>
      </c>
      <c r="Q413" s="146">
        <v>6.9999999999999994E-5</v>
      </c>
      <c r="R413" s="146">
        <f>Q413*H413</f>
        <v>2.4885E-4</v>
      </c>
      <c r="S413" s="146">
        <v>0</v>
      </c>
      <c r="T413" s="14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48" t="s">
        <v>179</v>
      </c>
      <c r="AT413" s="148" t="s">
        <v>152</v>
      </c>
      <c r="AU413" s="148" t="s">
        <v>78</v>
      </c>
      <c r="AY413" s="19" t="s">
        <v>149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9" t="s">
        <v>76</v>
      </c>
      <c r="BK413" s="149">
        <f>ROUND(I413*H413,2)</f>
        <v>0</v>
      </c>
      <c r="BL413" s="19" t="s">
        <v>179</v>
      </c>
      <c r="BM413" s="148" t="s">
        <v>786</v>
      </c>
    </row>
    <row r="414" spans="1:65" s="2" customFormat="1">
      <c r="A414" s="34"/>
      <c r="B414" s="35"/>
      <c r="C414" s="34"/>
      <c r="D414" s="150" t="s">
        <v>157</v>
      </c>
      <c r="E414" s="34"/>
      <c r="F414" s="151" t="s">
        <v>787</v>
      </c>
      <c r="G414" s="34"/>
      <c r="H414" s="34"/>
      <c r="I414" s="152"/>
      <c r="J414" s="34"/>
      <c r="K414" s="34"/>
      <c r="L414" s="35"/>
      <c r="M414" s="153"/>
      <c r="N414" s="154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157</v>
      </c>
      <c r="AU414" s="19" t="s">
        <v>78</v>
      </c>
    </row>
    <row r="415" spans="1:65" s="13" customFormat="1">
      <c r="B415" s="155"/>
      <c r="D415" s="156" t="s">
        <v>159</v>
      </c>
      <c r="E415" s="157" t="s">
        <v>3</v>
      </c>
      <c r="F415" s="158" t="s">
        <v>782</v>
      </c>
      <c r="H415" s="159">
        <v>3.5550000000000002</v>
      </c>
      <c r="I415" s="160"/>
      <c r="L415" s="155"/>
      <c r="M415" s="161"/>
      <c r="N415" s="162"/>
      <c r="O415" s="162"/>
      <c r="P415" s="162"/>
      <c r="Q415" s="162"/>
      <c r="R415" s="162"/>
      <c r="S415" s="162"/>
      <c r="T415" s="163"/>
      <c r="AT415" s="157" t="s">
        <v>159</v>
      </c>
      <c r="AU415" s="157" t="s">
        <v>78</v>
      </c>
      <c r="AV415" s="13" t="s">
        <v>78</v>
      </c>
      <c r="AW415" s="13" t="s">
        <v>31</v>
      </c>
      <c r="AX415" s="13" t="s">
        <v>76</v>
      </c>
      <c r="AY415" s="157" t="s">
        <v>149</v>
      </c>
    </row>
    <row r="416" spans="1:65" s="2" customFormat="1" ht="24.2" customHeight="1">
      <c r="A416" s="34"/>
      <c r="B416" s="136"/>
      <c r="C416" s="137" t="s">
        <v>788</v>
      </c>
      <c r="D416" s="137" t="s">
        <v>152</v>
      </c>
      <c r="E416" s="138" t="s">
        <v>789</v>
      </c>
      <c r="F416" s="139" t="s">
        <v>790</v>
      </c>
      <c r="G416" s="140" t="s">
        <v>81</v>
      </c>
      <c r="H416" s="141">
        <v>3.5550000000000002</v>
      </c>
      <c r="I416" s="142"/>
      <c r="J416" s="143">
        <f>ROUND(I416*H416,2)</f>
        <v>0</v>
      </c>
      <c r="K416" s="139"/>
      <c r="L416" s="35"/>
      <c r="M416" s="144" t="s">
        <v>3</v>
      </c>
      <c r="N416" s="145" t="s">
        <v>40</v>
      </c>
      <c r="O416" s="55"/>
      <c r="P416" s="146">
        <f>O416*H416</f>
        <v>0</v>
      </c>
      <c r="Q416" s="146">
        <v>1.7000000000000001E-4</v>
      </c>
      <c r="R416" s="146">
        <f>Q416*H416</f>
        <v>6.0435000000000003E-4</v>
      </c>
      <c r="S416" s="146">
        <v>0</v>
      </c>
      <c r="T416" s="147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48" t="s">
        <v>179</v>
      </c>
      <c r="AT416" s="148" t="s">
        <v>152</v>
      </c>
      <c r="AU416" s="148" t="s">
        <v>78</v>
      </c>
      <c r="AY416" s="19" t="s">
        <v>149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9" t="s">
        <v>76</v>
      </c>
      <c r="BK416" s="149">
        <f>ROUND(I416*H416,2)</f>
        <v>0</v>
      </c>
      <c r="BL416" s="19" t="s">
        <v>179</v>
      </c>
      <c r="BM416" s="148" t="s">
        <v>791</v>
      </c>
    </row>
    <row r="417" spans="1:65" s="2" customFormat="1">
      <c r="A417" s="34"/>
      <c r="B417" s="35"/>
      <c r="C417" s="34"/>
      <c r="D417" s="150" t="s">
        <v>157</v>
      </c>
      <c r="E417" s="34"/>
      <c r="F417" s="151" t="s">
        <v>792</v>
      </c>
      <c r="G417" s="34"/>
      <c r="H417" s="34"/>
      <c r="I417" s="152"/>
      <c r="J417" s="34"/>
      <c r="K417" s="34"/>
      <c r="L417" s="35"/>
      <c r="M417" s="153"/>
      <c r="N417" s="154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157</v>
      </c>
      <c r="AU417" s="19" t="s">
        <v>78</v>
      </c>
    </row>
    <row r="418" spans="1:65" s="2" customFormat="1" ht="24.2" customHeight="1">
      <c r="A418" s="34"/>
      <c r="B418" s="136"/>
      <c r="C418" s="137" t="s">
        <v>793</v>
      </c>
      <c r="D418" s="137" t="s">
        <v>152</v>
      </c>
      <c r="E418" s="138" t="s">
        <v>794</v>
      </c>
      <c r="F418" s="139" t="s">
        <v>795</v>
      </c>
      <c r="G418" s="140" t="s">
        <v>81</v>
      </c>
      <c r="H418" s="141">
        <v>3.5550000000000002</v>
      </c>
      <c r="I418" s="142"/>
      <c r="J418" s="143">
        <f>ROUND(I418*H418,2)</f>
        <v>0</v>
      </c>
      <c r="K418" s="139"/>
      <c r="L418" s="35"/>
      <c r="M418" s="144" t="s">
        <v>3</v>
      </c>
      <c r="N418" s="145" t="s">
        <v>40</v>
      </c>
      <c r="O418" s="55"/>
      <c r="P418" s="146">
        <f>O418*H418</f>
        <v>0</v>
      </c>
      <c r="Q418" s="146">
        <v>1.7000000000000001E-4</v>
      </c>
      <c r="R418" s="146">
        <f>Q418*H418</f>
        <v>6.0435000000000003E-4</v>
      </c>
      <c r="S418" s="146">
        <v>0</v>
      </c>
      <c r="T418" s="147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48" t="s">
        <v>179</v>
      </c>
      <c r="AT418" s="148" t="s">
        <v>152</v>
      </c>
      <c r="AU418" s="148" t="s">
        <v>78</v>
      </c>
      <c r="AY418" s="19" t="s">
        <v>149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9" t="s">
        <v>76</v>
      </c>
      <c r="BK418" s="149">
        <f>ROUND(I418*H418,2)</f>
        <v>0</v>
      </c>
      <c r="BL418" s="19" t="s">
        <v>179</v>
      </c>
      <c r="BM418" s="148" t="s">
        <v>796</v>
      </c>
    </row>
    <row r="419" spans="1:65" s="2" customFormat="1">
      <c r="A419" s="34"/>
      <c r="B419" s="35"/>
      <c r="C419" s="34"/>
      <c r="D419" s="150" t="s">
        <v>157</v>
      </c>
      <c r="E419" s="34"/>
      <c r="F419" s="151" t="s">
        <v>797</v>
      </c>
      <c r="G419" s="34"/>
      <c r="H419" s="34"/>
      <c r="I419" s="152"/>
      <c r="J419" s="34"/>
      <c r="K419" s="34"/>
      <c r="L419" s="35"/>
      <c r="M419" s="153"/>
      <c r="N419" s="154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157</v>
      </c>
      <c r="AU419" s="19" t="s">
        <v>78</v>
      </c>
    </row>
    <row r="420" spans="1:65" s="12" customFormat="1" ht="25.9" customHeight="1">
      <c r="B420" s="123"/>
      <c r="D420" s="124" t="s">
        <v>68</v>
      </c>
      <c r="E420" s="125" t="s">
        <v>427</v>
      </c>
      <c r="F420" s="125" t="s">
        <v>798</v>
      </c>
      <c r="I420" s="126"/>
      <c r="J420" s="127">
        <f>BK420</f>
        <v>0</v>
      </c>
      <c r="L420" s="123"/>
      <c r="M420" s="128"/>
      <c r="N420" s="129"/>
      <c r="O420" s="129"/>
      <c r="P420" s="130">
        <f>P421</f>
        <v>0</v>
      </c>
      <c r="Q420" s="129"/>
      <c r="R420" s="130">
        <f>R421</f>
        <v>4.7660000000000011E-3</v>
      </c>
      <c r="S420" s="129"/>
      <c r="T420" s="131">
        <f>T421</f>
        <v>0</v>
      </c>
      <c r="AR420" s="124" t="s">
        <v>83</v>
      </c>
      <c r="AT420" s="132" t="s">
        <v>68</v>
      </c>
      <c r="AU420" s="132" t="s">
        <v>69</v>
      </c>
      <c r="AY420" s="124" t="s">
        <v>149</v>
      </c>
      <c r="BK420" s="133">
        <f>BK421</f>
        <v>0</v>
      </c>
    </row>
    <row r="421" spans="1:65" s="12" customFormat="1" ht="22.9" customHeight="1">
      <c r="B421" s="123"/>
      <c r="D421" s="124" t="s">
        <v>68</v>
      </c>
      <c r="E421" s="134" t="s">
        <v>799</v>
      </c>
      <c r="F421" s="134" t="s">
        <v>800</v>
      </c>
      <c r="I421" s="126"/>
      <c r="J421" s="135">
        <f>BK421</f>
        <v>0</v>
      </c>
      <c r="L421" s="123"/>
      <c r="M421" s="128"/>
      <c r="N421" s="129"/>
      <c r="O421" s="129"/>
      <c r="P421" s="130">
        <f>P422+SUM(P423:P426)+P433+P438+P444+P454</f>
        <v>0</v>
      </c>
      <c r="Q421" s="129"/>
      <c r="R421" s="130">
        <f>R422+SUM(R423:R426)+R433+R438+R444+R454</f>
        <v>4.7660000000000011E-3</v>
      </c>
      <c r="S421" s="129"/>
      <c r="T421" s="131">
        <f>T422+SUM(T423:T426)+T433+T438+T444+T454</f>
        <v>0</v>
      </c>
      <c r="AR421" s="124" t="s">
        <v>83</v>
      </c>
      <c r="AT421" s="132" t="s">
        <v>68</v>
      </c>
      <c r="AU421" s="132" t="s">
        <v>76</v>
      </c>
      <c r="AY421" s="124" t="s">
        <v>149</v>
      </c>
      <c r="BK421" s="133">
        <f>BK422+SUM(BK423:BK426)+BK433+BK438+BK444+BK454</f>
        <v>0</v>
      </c>
    </row>
    <row r="422" spans="1:65" s="2" customFormat="1" ht="44.25" customHeight="1">
      <c r="A422" s="34"/>
      <c r="B422" s="136"/>
      <c r="C422" s="137" t="s">
        <v>801</v>
      </c>
      <c r="D422" s="137" t="s">
        <v>152</v>
      </c>
      <c r="E422" s="138" t="s">
        <v>802</v>
      </c>
      <c r="F422" s="139" t="s">
        <v>803</v>
      </c>
      <c r="G422" s="140" t="s">
        <v>173</v>
      </c>
      <c r="H422" s="141">
        <v>1</v>
      </c>
      <c r="I422" s="142"/>
      <c r="J422" s="143">
        <f>ROUND(I422*H422,2)</f>
        <v>0</v>
      </c>
      <c r="K422" s="139"/>
      <c r="L422" s="35"/>
      <c r="M422" s="144" t="s">
        <v>3</v>
      </c>
      <c r="N422" s="145" t="s">
        <v>40</v>
      </c>
      <c r="O422" s="55"/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179</v>
      </c>
      <c r="AT422" s="148" t="s">
        <v>152</v>
      </c>
      <c r="AU422" s="148" t="s">
        <v>78</v>
      </c>
      <c r="AY422" s="19" t="s">
        <v>149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76</v>
      </c>
      <c r="BK422" s="149">
        <f>ROUND(I422*H422,2)</f>
        <v>0</v>
      </c>
      <c r="BL422" s="19" t="s">
        <v>179</v>
      </c>
      <c r="BM422" s="148" t="s">
        <v>804</v>
      </c>
    </row>
    <row r="423" spans="1:65" s="2" customFormat="1">
      <c r="A423" s="34"/>
      <c r="B423" s="35"/>
      <c r="C423" s="34"/>
      <c r="D423" s="150" t="s">
        <v>157</v>
      </c>
      <c r="E423" s="34"/>
      <c r="F423" s="151" t="s">
        <v>805</v>
      </c>
      <c r="G423" s="34"/>
      <c r="H423" s="34"/>
      <c r="I423" s="152"/>
      <c r="J423" s="34"/>
      <c r="K423" s="34"/>
      <c r="L423" s="35"/>
      <c r="M423" s="153"/>
      <c r="N423" s="154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157</v>
      </c>
      <c r="AU423" s="19" t="s">
        <v>78</v>
      </c>
    </row>
    <row r="424" spans="1:65" s="2" customFormat="1" ht="49.15" customHeight="1">
      <c r="A424" s="34"/>
      <c r="B424" s="136"/>
      <c r="C424" s="137" t="s">
        <v>806</v>
      </c>
      <c r="D424" s="137" t="s">
        <v>152</v>
      </c>
      <c r="E424" s="138" t="s">
        <v>807</v>
      </c>
      <c r="F424" s="139" t="s">
        <v>808</v>
      </c>
      <c r="G424" s="140" t="s">
        <v>274</v>
      </c>
      <c r="H424" s="141">
        <v>0.01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179</v>
      </c>
      <c r="AT424" s="148" t="s">
        <v>152</v>
      </c>
      <c r="AU424" s="148" t="s">
        <v>78</v>
      </c>
      <c r="AY424" s="19" t="s">
        <v>149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76</v>
      </c>
      <c r="BK424" s="149">
        <f>ROUND(I424*H424,2)</f>
        <v>0</v>
      </c>
      <c r="BL424" s="19" t="s">
        <v>179</v>
      </c>
      <c r="BM424" s="148" t="s">
        <v>809</v>
      </c>
    </row>
    <row r="425" spans="1:65" s="2" customFormat="1">
      <c r="A425" s="34"/>
      <c r="B425" s="35"/>
      <c r="C425" s="34"/>
      <c r="D425" s="150" t="s">
        <v>157</v>
      </c>
      <c r="E425" s="34"/>
      <c r="F425" s="151" t="s">
        <v>810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157</v>
      </c>
      <c r="AU425" s="19" t="s">
        <v>78</v>
      </c>
    </row>
    <row r="426" spans="1:65" s="12" customFormat="1" ht="20.85" customHeight="1">
      <c r="B426" s="123"/>
      <c r="D426" s="124" t="s">
        <v>68</v>
      </c>
      <c r="E426" s="134" t="s">
        <v>811</v>
      </c>
      <c r="F426" s="134" t="s">
        <v>812</v>
      </c>
      <c r="I426" s="126"/>
      <c r="J426" s="135">
        <f>BK426</f>
        <v>0</v>
      </c>
      <c r="L426" s="123"/>
      <c r="M426" s="128"/>
      <c r="N426" s="129"/>
      <c r="O426" s="129"/>
      <c r="P426" s="130">
        <f>SUM(P427:P432)</f>
        <v>0</v>
      </c>
      <c r="Q426" s="129"/>
      <c r="R426" s="130">
        <f>SUM(R427:R432)</f>
        <v>2.5000000000000001E-4</v>
      </c>
      <c r="S426" s="129"/>
      <c r="T426" s="131">
        <f>SUM(T427:T432)</f>
        <v>0</v>
      </c>
      <c r="AR426" s="124" t="s">
        <v>83</v>
      </c>
      <c r="AT426" s="132" t="s">
        <v>68</v>
      </c>
      <c r="AU426" s="132" t="s">
        <v>78</v>
      </c>
      <c r="AY426" s="124" t="s">
        <v>149</v>
      </c>
      <c r="BK426" s="133">
        <f>SUM(BK427:BK432)</f>
        <v>0</v>
      </c>
    </row>
    <row r="427" spans="1:65" s="2" customFormat="1" ht="55.5" customHeight="1">
      <c r="A427" s="34"/>
      <c r="B427" s="136"/>
      <c r="C427" s="137" t="s">
        <v>813</v>
      </c>
      <c r="D427" s="137" t="s">
        <v>152</v>
      </c>
      <c r="E427" s="138" t="s">
        <v>814</v>
      </c>
      <c r="F427" s="139" t="s">
        <v>815</v>
      </c>
      <c r="G427" s="140" t="s">
        <v>173</v>
      </c>
      <c r="H427" s="141">
        <v>1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179</v>
      </c>
      <c r="AT427" s="148" t="s">
        <v>152</v>
      </c>
      <c r="AU427" s="148" t="s">
        <v>83</v>
      </c>
      <c r="AY427" s="19" t="s">
        <v>149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76</v>
      </c>
      <c r="BK427" s="149">
        <f>ROUND(I427*H427,2)</f>
        <v>0</v>
      </c>
      <c r="BL427" s="19" t="s">
        <v>179</v>
      </c>
      <c r="BM427" s="148" t="s">
        <v>816</v>
      </c>
    </row>
    <row r="428" spans="1:65" s="2" customFormat="1">
      <c r="A428" s="34"/>
      <c r="B428" s="35"/>
      <c r="C428" s="34"/>
      <c r="D428" s="150" t="s">
        <v>157</v>
      </c>
      <c r="E428" s="34"/>
      <c r="F428" s="151" t="s">
        <v>817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157</v>
      </c>
      <c r="AU428" s="19" t="s">
        <v>83</v>
      </c>
    </row>
    <row r="429" spans="1:65" s="2" customFormat="1" ht="24.2" customHeight="1">
      <c r="A429" s="34"/>
      <c r="B429" s="136"/>
      <c r="C429" s="179" t="s">
        <v>818</v>
      </c>
      <c r="D429" s="179" t="s">
        <v>427</v>
      </c>
      <c r="E429" s="180" t="s">
        <v>819</v>
      </c>
      <c r="F429" s="181" t="s">
        <v>820</v>
      </c>
      <c r="G429" s="182" t="s">
        <v>173</v>
      </c>
      <c r="H429" s="183">
        <v>1</v>
      </c>
      <c r="I429" s="184"/>
      <c r="J429" s="185">
        <f>ROUND(I429*H429,2)</f>
        <v>0</v>
      </c>
      <c r="K429" s="181"/>
      <c r="L429" s="186"/>
      <c r="M429" s="187" t="s">
        <v>3</v>
      </c>
      <c r="N429" s="188" t="s">
        <v>40</v>
      </c>
      <c r="O429" s="55"/>
      <c r="P429" s="146">
        <f>O429*H429</f>
        <v>0</v>
      </c>
      <c r="Q429" s="146">
        <v>9.0000000000000006E-5</v>
      </c>
      <c r="R429" s="146">
        <f>Q429*H429</f>
        <v>9.0000000000000006E-5</v>
      </c>
      <c r="S429" s="146">
        <v>0</v>
      </c>
      <c r="T429" s="147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48" t="s">
        <v>340</v>
      </c>
      <c r="AT429" s="148" t="s">
        <v>427</v>
      </c>
      <c r="AU429" s="148" t="s">
        <v>83</v>
      </c>
      <c r="AY429" s="19" t="s">
        <v>149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9" t="s">
        <v>76</v>
      </c>
      <c r="BK429" s="149">
        <f>ROUND(I429*H429,2)</f>
        <v>0</v>
      </c>
      <c r="BL429" s="19" t="s">
        <v>179</v>
      </c>
      <c r="BM429" s="148" t="s">
        <v>821</v>
      </c>
    </row>
    <row r="430" spans="1:65" s="2" customFormat="1" ht="21.75" customHeight="1">
      <c r="A430" s="34"/>
      <c r="B430" s="136"/>
      <c r="C430" s="137" t="s">
        <v>822</v>
      </c>
      <c r="D430" s="137" t="s">
        <v>152</v>
      </c>
      <c r="E430" s="138" t="s">
        <v>823</v>
      </c>
      <c r="F430" s="139" t="s">
        <v>824</v>
      </c>
      <c r="G430" s="140" t="s">
        <v>173</v>
      </c>
      <c r="H430" s="141">
        <v>4</v>
      </c>
      <c r="I430" s="142"/>
      <c r="J430" s="143">
        <f>ROUND(I430*H430,2)</f>
        <v>0</v>
      </c>
      <c r="K430" s="139"/>
      <c r="L430" s="35"/>
      <c r="M430" s="144" t="s">
        <v>3</v>
      </c>
      <c r="N430" s="145" t="s">
        <v>40</v>
      </c>
      <c r="O430" s="55"/>
      <c r="P430" s="146">
        <f>O430*H430</f>
        <v>0</v>
      </c>
      <c r="Q430" s="146">
        <v>0</v>
      </c>
      <c r="R430" s="146">
        <f>Q430*H430</f>
        <v>0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179</v>
      </c>
      <c r="AT430" s="148" t="s">
        <v>152</v>
      </c>
      <c r="AU430" s="148" t="s">
        <v>83</v>
      </c>
      <c r="AY430" s="19" t="s">
        <v>149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76</v>
      </c>
      <c r="BK430" s="149">
        <f>ROUND(I430*H430,2)</f>
        <v>0</v>
      </c>
      <c r="BL430" s="19" t="s">
        <v>179</v>
      </c>
      <c r="BM430" s="148" t="s">
        <v>825</v>
      </c>
    </row>
    <row r="431" spans="1:65" s="2" customFormat="1">
      <c r="A431" s="34"/>
      <c r="B431" s="35"/>
      <c r="C431" s="34"/>
      <c r="D431" s="150" t="s">
        <v>157</v>
      </c>
      <c r="E431" s="34"/>
      <c r="F431" s="151" t="s">
        <v>826</v>
      </c>
      <c r="G431" s="34"/>
      <c r="H431" s="34"/>
      <c r="I431" s="152"/>
      <c r="J431" s="34"/>
      <c r="K431" s="34"/>
      <c r="L431" s="35"/>
      <c r="M431" s="153"/>
      <c r="N431" s="154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157</v>
      </c>
      <c r="AU431" s="19" t="s">
        <v>83</v>
      </c>
    </row>
    <row r="432" spans="1:65" s="2" customFormat="1" ht="21.75" customHeight="1">
      <c r="A432" s="34"/>
      <c r="B432" s="136"/>
      <c r="C432" s="179" t="s">
        <v>827</v>
      </c>
      <c r="D432" s="179" t="s">
        <v>427</v>
      </c>
      <c r="E432" s="180" t="s">
        <v>828</v>
      </c>
      <c r="F432" s="181" t="s">
        <v>829</v>
      </c>
      <c r="G432" s="182" t="s">
        <v>173</v>
      </c>
      <c r="H432" s="183">
        <v>4</v>
      </c>
      <c r="I432" s="184"/>
      <c r="J432" s="185">
        <f>ROUND(I432*H432,2)</f>
        <v>0</v>
      </c>
      <c r="K432" s="181"/>
      <c r="L432" s="186"/>
      <c r="M432" s="187" t="s">
        <v>3</v>
      </c>
      <c r="N432" s="188" t="s">
        <v>40</v>
      </c>
      <c r="O432" s="55"/>
      <c r="P432" s="146">
        <f>O432*H432</f>
        <v>0</v>
      </c>
      <c r="Q432" s="146">
        <v>4.0000000000000003E-5</v>
      </c>
      <c r="R432" s="146">
        <f>Q432*H432</f>
        <v>1.6000000000000001E-4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340</v>
      </c>
      <c r="AT432" s="148" t="s">
        <v>427</v>
      </c>
      <c r="AU432" s="148" t="s">
        <v>83</v>
      </c>
      <c r="AY432" s="19" t="s">
        <v>149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76</v>
      </c>
      <c r="BK432" s="149">
        <f>ROUND(I432*H432,2)</f>
        <v>0</v>
      </c>
      <c r="BL432" s="19" t="s">
        <v>179</v>
      </c>
      <c r="BM432" s="148" t="s">
        <v>830</v>
      </c>
    </row>
    <row r="433" spans="1:65" s="12" customFormat="1" ht="20.85" customHeight="1">
      <c r="B433" s="123"/>
      <c r="D433" s="124" t="s">
        <v>68</v>
      </c>
      <c r="E433" s="134" t="s">
        <v>831</v>
      </c>
      <c r="F433" s="134" t="s">
        <v>832</v>
      </c>
      <c r="I433" s="126"/>
      <c r="J433" s="135">
        <f>BK433</f>
        <v>0</v>
      </c>
      <c r="L433" s="123"/>
      <c r="M433" s="128"/>
      <c r="N433" s="129"/>
      <c r="O433" s="129"/>
      <c r="P433" s="130">
        <f>SUM(P434:P437)</f>
        <v>0</v>
      </c>
      <c r="Q433" s="129"/>
      <c r="R433" s="130">
        <f>SUM(R434:R437)</f>
        <v>7.0000000000000007E-5</v>
      </c>
      <c r="S433" s="129"/>
      <c r="T433" s="131">
        <f>SUM(T434:T437)</f>
        <v>0</v>
      </c>
      <c r="AR433" s="124" t="s">
        <v>83</v>
      </c>
      <c r="AT433" s="132" t="s">
        <v>68</v>
      </c>
      <c r="AU433" s="132" t="s">
        <v>78</v>
      </c>
      <c r="AY433" s="124" t="s">
        <v>149</v>
      </c>
      <c r="BK433" s="133">
        <f>SUM(BK434:BK437)</f>
        <v>0</v>
      </c>
    </row>
    <row r="434" spans="1:65" s="2" customFormat="1" ht="24.2" customHeight="1">
      <c r="A434" s="34"/>
      <c r="B434" s="136"/>
      <c r="C434" s="137" t="s">
        <v>833</v>
      </c>
      <c r="D434" s="137" t="s">
        <v>152</v>
      </c>
      <c r="E434" s="138" t="s">
        <v>834</v>
      </c>
      <c r="F434" s="139" t="s">
        <v>835</v>
      </c>
      <c r="G434" s="140" t="s">
        <v>173</v>
      </c>
      <c r="H434" s="141">
        <v>1</v>
      </c>
      <c r="I434" s="142"/>
      <c r="J434" s="143">
        <f>ROUND(I434*H434,2)</f>
        <v>0</v>
      </c>
      <c r="K434" s="139"/>
      <c r="L434" s="35"/>
      <c r="M434" s="144" t="s">
        <v>3</v>
      </c>
      <c r="N434" s="145" t="s">
        <v>40</v>
      </c>
      <c r="O434" s="55"/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8" t="s">
        <v>179</v>
      </c>
      <c r="AT434" s="148" t="s">
        <v>152</v>
      </c>
      <c r="AU434" s="148" t="s">
        <v>83</v>
      </c>
      <c r="AY434" s="19" t="s">
        <v>149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9" t="s">
        <v>76</v>
      </c>
      <c r="BK434" s="149">
        <f>ROUND(I434*H434,2)</f>
        <v>0</v>
      </c>
      <c r="BL434" s="19" t="s">
        <v>179</v>
      </c>
      <c r="BM434" s="148" t="s">
        <v>836</v>
      </c>
    </row>
    <row r="435" spans="1:65" s="2" customFormat="1">
      <c r="A435" s="34"/>
      <c r="B435" s="35"/>
      <c r="C435" s="34"/>
      <c r="D435" s="150" t="s">
        <v>157</v>
      </c>
      <c r="E435" s="34"/>
      <c r="F435" s="151" t="s">
        <v>837</v>
      </c>
      <c r="G435" s="34"/>
      <c r="H435" s="34"/>
      <c r="I435" s="152"/>
      <c r="J435" s="34"/>
      <c r="K435" s="34"/>
      <c r="L435" s="35"/>
      <c r="M435" s="153"/>
      <c r="N435" s="154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157</v>
      </c>
      <c r="AU435" s="19" t="s">
        <v>83</v>
      </c>
    </row>
    <row r="436" spans="1:65" s="2" customFormat="1" ht="16.5" customHeight="1">
      <c r="A436" s="34"/>
      <c r="B436" s="136"/>
      <c r="C436" s="179" t="s">
        <v>838</v>
      </c>
      <c r="D436" s="179" t="s">
        <v>427</v>
      </c>
      <c r="E436" s="180" t="s">
        <v>839</v>
      </c>
      <c r="F436" s="181" t="s">
        <v>840</v>
      </c>
      <c r="G436" s="182" t="s">
        <v>173</v>
      </c>
      <c r="H436" s="183">
        <v>1</v>
      </c>
      <c r="I436" s="184"/>
      <c r="J436" s="185">
        <f>ROUND(I436*H436,2)</f>
        <v>0</v>
      </c>
      <c r="K436" s="181"/>
      <c r="L436" s="186"/>
      <c r="M436" s="187" t="s">
        <v>3</v>
      </c>
      <c r="N436" s="188" t="s">
        <v>40</v>
      </c>
      <c r="O436" s="55"/>
      <c r="P436" s="146">
        <f>O436*H436</f>
        <v>0</v>
      </c>
      <c r="Q436" s="146">
        <v>1.0000000000000001E-5</v>
      </c>
      <c r="R436" s="146">
        <f>Q436*H436</f>
        <v>1.0000000000000001E-5</v>
      </c>
      <c r="S436" s="146">
        <v>0</v>
      </c>
      <c r="T436" s="14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48" t="s">
        <v>340</v>
      </c>
      <c r="AT436" s="148" t="s">
        <v>427</v>
      </c>
      <c r="AU436" s="148" t="s">
        <v>83</v>
      </c>
      <c r="AY436" s="19" t="s">
        <v>149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9" t="s">
        <v>76</v>
      </c>
      <c r="BK436" s="149">
        <f>ROUND(I436*H436,2)</f>
        <v>0</v>
      </c>
      <c r="BL436" s="19" t="s">
        <v>179</v>
      </c>
      <c r="BM436" s="148" t="s">
        <v>841</v>
      </c>
    </row>
    <row r="437" spans="1:65" s="2" customFormat="1" ht="24.2" customHeight="1">
      <c r="A437" s="34"/>
      <c r="B437" s="136"/>
      <c r="C437" s="179" t="s">
        <v>842</v>
      </c>
      <c r="D437" s="179" t="s">
        <v>427</v>
      </c>
      <c r="E437" s="180" t="s">
        <v>843</v>
      </c>
      <c r="F437" s="181" t="s">
        <v>844</v>
      </c>
      <c r="G437" s="182" t="s">
        <v>173</v>
      </c>
      <c r="H437" s="183">
        <v>1</v>
      </c>
      <c r="I437" s="184"/>
      <c r="J437" s="185">
        <f>ROUND(I437*H437,2)</f>
        <v>0</v>
      </c>
      <c r="K437" s="181"/>
      <c r="L437" s="186"/>
      <c r="M437" s="187" t="s">
        <v>3</v>
      </c>
      <c r="N437" s="188" t="s">
        <v>40</v>
      </c>
      <c r="O437" s="55"/>
      <c r="P437" s="146">
        <f>O437*H437</f>
        <v>0</v>
      </c>
      <c r="Q437" s="146">
        <v>6.0000000000000002E-5</v>
      </c>
      <c r="R437" s="146">
        <f>Q437*H437</f>
        <v>6.0000000000000002E-5</v>
      </c>
      <c r="S437" s="146">
        <v>0</v>
      </c>
      <c r="T437" s="147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48" t="s">
        <v>340</v>
      </c>
      <c r="AT437" s="148" t="s">
        <v>427</v>
      </c>
      <c r="AU437" s="148" t="s">
        <v>83</v>
      </c>
      <c r="AY437" s="19" t="s">
        <v>149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9" t="s">
        <v>76</v>
      </c>
      <c r="BK437" s="149">
        <f>ROUND(I437*H437,2)</f>
        <v>0</v>
      </c>
      <c r="BL437" s="19" t="s">
        <v>179</v>
      </c>
      <c r="BM437" s="148" t="s">
        <v>845</v>
      </c>
    </row>
    <row r="438" spans="1:65" s="12" customFormat="1" ht="20.85" customHeight="1">
      <c r="B438" s="123"/>
      <c r="D438" s="124" t="s">
        <v>68</v>
      </c>
      <c r="E438" s="134" t="s">
        <v>846</v>
      </c>
      <c r="F438" s="134" t="s">
        <v>847</v>
      </c>
      <c r="I438" s="126"/>
      <c r="J438" s="135">
        <f>BK438</f>
        <v>0</v>
      </c>
      <c r="L438" s="123"/>
      <c r="M438" s="128"/>
      <c r="N438" s="129"/>
      <c r="O438" s="129"/>
      <c r="P438" s="130">
        <f>SUM(P439:P443)</f>
        <v>0</v>
      </c>
      <c r="Q438" s="129"/>
      <c r="R438" s="130">
        <f>SUM(R439:R443)</f>
        <v>2.4000000000000001E-4</v>
      </c>
      <c r="S438" s="129"/>
      <c r="T438" s="131">
        <f>SUM(T439:T443)</f>
        <v>0</v>
      </c>
      <c r="AR438" s="124" t="s">
        <v>83</v>
      </c>
      <c r="AT438" s="132" t="s">
        <v>68</v>
      </c>
      <c r="AU438" s="132" t="s">
        <v>78</v>
      </c>
      <c r="AY438" s="124" t="s">
        <v>149</v>
      </c>
      <c r="BK438" s="133">
        <f>SUM(BK439:BK443)</f>
        <v>0</v>
      </c>
    </row>
    <row r="439" spans="1:65" s="2" customFormat="1" ht="24.2" customHeight="1">
      <c r="A439" s="34"/>
      <c r="B439" s="136"/>
      <c r="C439" s="137" t="s">
        <v>848</v>
      </c>
      <c r="D439" s="137" t="s">
        <v>152</v>
      </c>
      <c r="E439" s="138" t="s">
        <v>849</v>
      </c>
      <c r="F439" s="139" t="s">
        <v>850</v>
      </c>
      <c r="G439" s="140" t="s">
        <v>173</v>
      </c>
      <c r="H439" s="141">
        <v>3</v>
      </c>
      <c r="I439" s="142"/>
      <c r="J439" s="143">
        <f>ROUND(I439*H439,2)</f>
        <v>0</v>
      </c>
      <c r="K439" s="139"/>
      <c r="L439" s="35"/>
      <c r="M439" s="144" t="s">
        <v>3</v>
      </c>
      <c r="N439" s="145" t="s">
        <v>40</v>
      </c>
      <c r="O439" s="55"/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179</v>
      </c>
      <c r="AT439" s="148" t="s">
        <v>152</v>
      </c>
      <c r="AU439" s="148" t="s">
        <v>83</v>
      </c>
      <c r="AY439" s="19" t="s">
        <v>149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76</v>
      </c>
      <c r="BK439" s="149">
        <f>ROUND(I439*H439,2)</f>
        <v>0</v>
      </c>
      <c r="BL439" s="19" t="s">
        <v>179</v>
      </c>
      <c r="BM439" s="148" t="s">
        <v>851</v>
      </c>
    </row>
    <row r="440" spans="1:65" s="2" customFormat="1">
      <c r="A440" s="34"/>
      <c r="B440" s="35"/>
      <c r="C440" s="34"/>
      <c r="D440" s="150" t="s">
        <v>157</v>
      </c>
      <c r="E440" s="34"/>
      <c r="F440" s="151" t="s">
        <v>852</v>
      </c>
      <c r="G440" s="34"/>
      <c r="H440" s="34"/>
      <c r="I440" s="152"/>
      <c r="J440" s="34"/>
      <c r="K440" s="34"/>
      <c r="L440" s="35"/>
      <c r="M440" s="153"/>
      <c r="N440" s="154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157</v>
      </c>
      <c r="AU440" s="19" t="s">
        <v>83</v>
      </c>
    </row>
    <row r="441" spans="1:65" s="2" customFormat="1" ht="24.2" customHeight="1">
      <c r="A441" s="34"/>
      <c r="B441" s="136"/>
      <c r="C441" s="179" t="s">
        <v>853</v>
      </c>
      <c r="D441" s="179" t="s">
        <v>427</v>
      </c>
      <c r="E441" s="180" t="s">
        <v>854</v>
      </c>
      <c r="F441" s="181" t="s">
        <v>855</v>
      </c>
      <c r="G441" s="182" t="s">
        <v>173</v>
      </c>
      <c r="H441" s="183">
        <v>3</v>
      </c>
      <c r="I441" s="184"/>
      <c r="J441" s="185">
        <f>ROUND(I441*H441,2)</f>
        <v>0</v>
      </c>
      <c r="K441" s="181"/>
      <c r="L441" s="186"/>
      <c r="M441" s="187" t="s">
        <v>3</v>
      </c>
      <c r="N441" s="188" t="s">
        <v>40</v>
      </c>
      <c r="O441" s="55"/>
      <c r="P441" s="146">
        <f>O441*H441</f>
        <v>0</v>
      </c>
      <c r="Q441" s="146">
        <v>4.0000000000000003E-5</v>
      </c>
      <c r="R441" s="146">
        <f>Q441*H441</f>
        <v>1.2000000000000002E-4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340</v>
      </c>
      <c r="AT441" s="148" t="s">
        <v>427</v>
      </c>
      <c r="AU441" s="148" t="s">
        <v>83</v>
      </c>
      <c r="AY441" s="19" t="s">
        <v>149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76</v>
      </c>
      <c r="BK441" s="149">
        <f>ROUND(I441*H441,2)</f>
        <v>0</v>
      </c>
      <c r="BL441" s="19" t="s">
        <v>179</v>
      </c>
      <c r="BM441" s="148" t="s">
        <v>856</v>
      </c>
    </row>
    <row r="442" spans="1:65" s="2" customFormat="1" ht="16.5" customHeight="1">
      <c r="A442" s="34"/>
      <c r="B442" s="136"/>
      <c r="C442" s="179" t="s">
        <v>857</v>
      </c>
      <c r="D442" s="179" t="s">
        <v>427</v>
      </c>
      <c r="E442" s="180" t="s">
        <v>858</v>
      </c>
      <c r="F442" s="181" t="s">
        <v>859</v>
      </c>
      <c r="G442" s="182" t="s">
        <v>173</v>
      </c>
      <c r="H442" s="183">
        <v>3</v>
      </c>
      <c r="I442" s="184"/>
      <c r="J442" s="185">
        <f>ROUND(I442*H442,2)</f>
        <v>0</v>
      </c>
      <c r="K442" s="181"/>
      <c r="L442" s="186"/>
      <c r="M442" s="187" t="s">
        <v>3</v>
      </c>
      <c r="N442" s="188" t="s">
        <v>40</v>
      </c>
      <c r="O442" s="55"/>
      <c r="P442" s="146">
        <f>O442*H442</f>
        <v>0</v>
      </c>
      <c r="Q442" s="146">
        <v>3.0000000000000001E-5</v>
      </c>
      <c r="R442" s="146">
        <f>Q442*H442</f>
        <v>9.0000000000000006E-5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340</v>
      </c>
      <c r="AT442" s="148" t="s">
        <v>427</v>
      </c>
      <c r="AU442" s="148" t="s">
        <v>83</v>
      </c>
      <c r="AY442" s="19" t="s">
        <v>149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76</v>
      </c>
      <c r="BK442" s="149">
        <f>ROUND(I442*H442,2)</f>
        <v>0</v>
      </c>
      <c r="BL442" s="19" t="s">
        <v>179</v>
      </c>
      <c r="BM442" s="148" t="s">
        <v>860</v>
      </c>
    </row>
    <row r="443" spans="1:65" s="2" customFormat="1" ht="16.5" customHeight="1">
      <c r="A443" s="34"/>
      <c r="B443" s="136"/>
      <c r="C443" s="179" t="s">
        <v>861</v>
      </c>
      <c r="D443" s="179" t="s">
        <v>427</v>
      </c>
      <c r="E443" s="180" t="s">
        <v>862</v>
      </c>
      <c r="F443" s="181" t="s">
        <v>840</v>
      </c>
      <c r="G443" s="182" t="s">
        <v>173</v>
      </c>
      <c r="H443" s="183">
        <v>3</v>
      </c>
      <c r="I443" s="184"/>
      <c r="J443" s="185">
        <f>ROUND(I443*H443,2)</f>
        <v>0</v>
      </c>
      <c r="K443" s="181"/>
      <c r="L443" s="186"/>
      <c r="M443" s="187" t="s">
        <v>3</v>
      </c>
      <c r="N443" s="188" t="s">
        <v>40</v>
      </c>
      <c r="O443" s="55"/>
      <c r="P443" s="146">
        <f>O443*H443</f>
        <v>0</v>
      </c>
      <c r="Q443" s="146">
        <v>1.0000000000000001E-5</v>
      </c>
      <c r="R443" s="146">
        <f>Q443*H443</f>
        <v>3.0000000000000004E-5</v>
      </c>
      <c r="S443" s="146">
        <v>0</v>
      </c>
      <c r="T443" s="147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48" t="s">
        <v>340</v>
      </c>
      <c r="AT443" s="148" t="s">
        <v>427</v>
      </c>
      <c r="AU443" s="148" t="s">
        <v>83</v>
      </c>
      <c r="AY443" s="19" t="s">
        <v>149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9" t="s">
        <v>76</v>
      </c>
      <c r="BK443" s="149">
        <f>ROUND(I443*H443,2)</f>
        <v>0</v>
      </c>
      <c r="BL443" s="19" t="s">
        <v>179</v>
      </c>
      <c r="BM443" s="148" t="s">
        <v>863</v>
      </c>
    </row>
    <row r="444" spans="1:65" s="12" customFormat="1" ht="20.85" customHeight="1">
      <c r="B444" s="123"/>
      <c r="D444" s="124" t="s">
        <v>68</v>
      </c>
      <c r="E444" s="134" t="s">
        <v>864</v>
      </c>
      <c r="F444" s="134" t="s">
        <v>865</v>
      </c>
      <c r="I444" s="126"/>
      <c r="J444" s="135">
        <f>BK444</f>
        <v>0</v>
      </c>
      <c r="L444" s="123"/>
      <c r="M444" s="128"/>
      <c r="N444" s="129"/>
      <c r="O444" s="129"/>
      <c r="P444" s="130">
        <f>SUM(P445:P453)</f>
        <v>0</v>
      </c>
      <c r="Q444" s="129"/>
      <c r="R444" s="130">
        <f>SUM(R445:R453)</f>
        <v>1.8860000000000001E-3</v>
      </c>
      <c r="S444" s="129"/>
      <c r="T444" s="131">
        <f>SUM(T445:T453)</f>
        <v>0</v>
      </c>
      <c r="AR444" s="124" t="s">
        <v>83</v>
      </c>
      <c r="AT444" s="132" t="s">
        <v>68</v>
      </c>
      <c r="AU444" s="132" t="s">
        <v>78</v>
      </c>
      <c r="AY444" s="124" t="s">
        <v>149</v>
      </c>
      <c r="BK444" s="133">
        <f>SUM(BK445:BK453)</f>
        <v>0</v>
      </c>
    </row>
    <row r="445" spans="1:65" s="2" customFormat="1" ht="37.9" customHeight="1">
      <c r="A445" s="34"/>
      <c r="B445" s="136"/>
      <c r="C445" s="137" t="s">
        <v>866</v>
      </c>
      <c r="D445" s="137" t="s">
        <v>152</v>
      </c>
      <c r="E445" s="138" t="s">
        <v>867</v>
      </c>
      <c r="F445" s="139" t="s">
        <v>868</v>
      </c>
      <c r="G445" s="140" t="s">
        <v>201</v>
      </c>
      <c r="H445" s="141">
        <v>8</v>
      </c>
      <c r="I445" s="142"/>
      <c r="J445" s="143">
        <f>ROUND(I445*H445,2)</f>
        <v>0</v>
      </c>
      <c r="K445" s="139"/>
      <c r="L445" s="35"/>
      <c r="M445" s="144" t="s">
        <v>3</v>
      </c>
      <c r="N445" s="145" t="s">
        <v>40</v>
      </c>
      <c r="O445" s="55"/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48" t="s">
        <v>179</v>
      </c>
      <c r="AT445" s="148" t="s">
        <v>152</v>
      </c>
      <c r="AU445" s="148" t="s">
        <v>83</v>
      </c>
      <c r="AY445" s="19" t="s">
        <v>149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9" t="s">
        <v>76</v>
      </c>
      <c r="BK445" s="149">
        <f>ROUND(I445*H445,2)</f>
        <v>0</v>
      </c>
      <c r="BL445" s="19" t="s">
        <v>179</v>
      </c>
      <c r="BM445" s="148" t="s">
        <v>869</v>
      </c>
    </row>
    <row r="446" spans="1:65" s="2" customFormat="1">
      <c r="A446" s="34"/>
      <c r="B446" s="35"/>
      <c r="C446" s="34"/>
      <c r="D446" s="150" t="s">
        <v>157</v>
      </c>
      <c r="E446" s="34"/>
      <c r="F446" s="151" t="s">
        <v>870</v>
      </c>
      <c r="G446" s="34"/>
      <c r="H446" s="34"/>
      <c r="I446" s="152"/>
      <c r="J446" s="34"/>
      <c r="K446" s="34"/>
      <c r="L446" s="35"/>
      <c r="M446" s="153"/>
      <c r="N446" s="154"/>
      <c r="O446" s="55"/>
      <c r="P446" s="55"/>
      <c r="Q446" s="55"/>
      <c r="R446" s="55"/>
      <c r="S446" s="55"/>
      <c r="T446" s="56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9" t="s">
        <v>157</v>
      </c>
      <c r="AU446" s="19" t="s">
        <v>83</v>
      </c>
    </row>
    <row r="447" spans="1:65" s="2" customFormat="1" ht="24.2" customHeight="1">
      <c r="A447" s="34"/>
      <c r="B447" s="136"/>
      <c r="C447" s="179" t="s">
        <v>871</v>
      </c>
      <c r="D447" s="179" t="s">
        <v>427</v>
      </c>
      <c r="E447" s="180" t="s">
        <v>872</v>
      </c>
      <c r="F447" s="181" t="s">
        <v>873</v>
      </c>
      <c r="G447" s="182" t="s">
        <v>201</v>
      </c>
      <c r="H447" s="183">
        <v>9.1999999999999993</v>
      </c>
      <c r="I447" s="184"/>
      <c r="J447" s="185">
        <f>ROUND(I447*H447,2)</f>
        <v>0</v>
      </c>
      <c r="K447" s="181"/>
      <c r="L447" s="186"/>
      <c r="M447" s="187" t="s">
        <v>3</v>
      </c>
      <c r="N447" s="188" t="s">
        <v>40</v>
      </c>
      <c r="O447" s="55"/>
      <c r="P447" s="146">
        <f>O447*H447</f>
        <v>0</v>
      </c>
      <c r="Q447" s="146">
        <v>1.2E-4</v>
      </c>
      <c r="R447" s="146">
        <f>Q447*H447</f>
        <v>1.1039999999999999E-3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340</v>
      </c>
      <c r="AT447" s="148" t="s">
        <v>427</v>
      </c>
      <c r="AU447" s="148" t="s">
        <v>83</v>
      </c>
      <c r="AY447" s="19" t="s">
        <v>149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76</v>
      </c>
      <c r="BK447" s="149">
        <f>ROUND(I447*H447,2)</f>
        <v>0</v>
      </c>
      <c r="BL447" s="19" t="s">
        <v>179</v>
      </c>
      <c r="BM447" s="148" t="s">
        <v>874</v>
      </c>
    </row>
    <row r="448" spans="1:65" s="13" customFormat="1">
      <c r="B448" s="155"/>
      <c r="D448" s="156" t="s">
        <v>159</v>
      </c>
      <c r="F448" s="158" t="s">
        <v>875</v>
      </c>
      <c r="H448" s="159">
        <v>9.1999999999999993</v>
      </c>
      <c r="I448" s="160"/>
      <c r="L448" s="155"/>
      <c r="M448" s="161"/>
      <c r="N448" s="162"/>
      <c r="O448" s="162"/>
      <c r="P448" s="162"/>
      <c r="Q448" s="162"/>
      <c r="R448" s="162"/>
      <c r="S448" s="162"/>
      <c r="T448" s="163"/>
      <c r="AT448" s="157" t="s">
        <v>159</v>
      </c>
      <c r="AU448" s="157" t="s">
        <v>83</v>
      </c>
      <c r="AV448" s="13" t="s">
        <v>78</v>
      </c>
      <c r="AW448" s="13" t="s">
        <v>4</v>
      </c>
      <c r="AX448" s="13" t="s">
        <v>76</v>
      </c>
      <c r="AY448" s="157" t="s">
        <v>149</v>
      </c>
    </row>
    <row r="449" spans="1:65" s="2" customFormat="1" ht="37.9" customHeight="1">
      <c r="A449" s="34"/>
      <c r="B449" s="136"/>
      <c r="C449" s="137" t="s">
        <v>876</v>
      </c>
      <c r="D449" s="137" t="s">
        <v>152</v>
      </c>
      <c r="E449" s="138" t="s">
        <v>877</v>
      </c>
      <c r="F449" s="139" t="s">
        <v>878</v>
      </c>
      <c r="G449" s="140" t="s">
        <v>201</v>
      </c>
      <c r="H449" s="141">
        <v>4</v>
      </c>
      <c r="I449" s="142"/>
      <c r="J449" s="143">
        <f>ROUND(I449*H449,2)</f>
        <v>0</v>
      </c>
      <c r="K449" s="139"/>
      <c r="L449" s="35"/>
      <c r="M449" s="144" t="s">
        <v>3</v>
      </c>
      <c r="N449" s="145" t="s">
        <v>40</v>
      </c>
      <c r="O449" s="55"/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48" t="s">
        <v>179</v>
      </c>
      <c r="AT449" s="148" t="s">
        <v>152</v>
      </c>
      <c r="AU449" s="148" t="s">
        <v>83</v>
      </c>
      <c r="AY449" s="19" t="s">
        <v>149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9" t="s">
        <v>76</v>
      </c>
      <c r="BK449" s="149">
        <f>ROUND(I449*H449,2)</f>
        <v>0</v>
      </c>
      <c r="BL449" s="19" t="s">
        <v>179</v>
      </c>
      <c r="BM449" s="148" t="s">
        <v>879</v>
      </c>
    </row>
    <row r="450" spans="1:65" s="2" customFormat="1">
      <c r="A450" s="34"/>
      <c r="B450" s="35"/>
      <c r="C450" s="34"/>
      <c r="D450" s="150" t="s">
        <v>157</v>
      </c>
      <c r="E450" s="34"/>
      <c r="F450" s="151" t="s">
        <v>880</v>
      </c>
      <c r="G450" s="34"/>
      <c r="H450" s="34"/>
      <c r="I450" s="152"/>
      <c r="J450" s="34"/>
      <c r="K450" s="34"/>
      <c r="L450" s="35"/>
      <c r="M450" s="153"/>
      <c r="N450" s="154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9" t="s">
        <v>157</v>
      </c>
      <c r="AU450" s="19" t="s">
        <v>83</v>
      </c>
    </row>
    <row r="451" spans="1:65" s="2" customFormat="1" ht="24.2" customHeight="1">
      <c r="A451" s="34"/>
      <c r="B451" s="136"/>
      <c r="C451" s="179" t="s">
        <v>881</v>
      </c>
      <c r="D451" s="179" t="s">
        <v>427</v>
      </c>
      <c r="E451" s="180" t="s">
        <v>882</v>
      </c>
      <c r="F451" s="181" t="s">
        <v>883</v>
      </c>
      <c r="G451" s="182" t="s">
        <v>201</v>
      </c>
      <c r="H451" s="183">
        <v>4.5999999999999996</v>
      </c>
      <c r="I451" s="184"/>
      <c r="J451" s="185">
        <f>ROUND(I451*H451,2)</f>
        <v>0</v>
      </c>
      <c r="K451" s="181"/>
      <c r="L451" s="186"/>
      <c r="M451" s="187" t="s">
        <v>3</v>
      </c>
      <c r="N451" s="188" t="s">
        <v>40</v>
      </c>
      <c r="O451" s="55"/>
      <c r="P451" s="146">
        <f>O451*H451</f>
        <v>0</v>
      </c>
      <c r="Q451" s="146">
        <v>1.7000000000000001E-4</v>
      </c>
      <c r="R451" s="146">
        <f>Q451*H451</f>
        <v>7.8200000000000003E-4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340</v>
      </c>
      <c r="AT451" s="148" t="s">
        <v>427</v>
      </c>
      <c r="AU451" s="148" t="s">
        <v>83</v>
      </c>
      <c r="AY451" s="19" t="s">
        <v>149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76</v>
      </c>
      <c r="BK451" s="149">
        <f>ROUND(I451*H451,2)</f>
        <v>0</v>
      </c>
      <c r="BL451" s="19" t="s">
        <v>179</v>
      </c>
      <c r="BM451" s="148" t="s">
        <v>884</v>
      </c>
    </row>
    <row r="452" spans="1:65" s="13" customFormat="1">
      <c r="B452" s="155"/>
      <c r="D452" s="156" t="s">
        <v>159</v>
      </c>
      <c r="F452" s="158" t="s">
        <v>885</v>
      </c>
      <c r="H452" s="159">
        <v>4.5999999999999996</v>
      </c>
      <c r="I452" s="160"/>
      <c r="L452" s="155"/>
      <c r="M452" s="161"/>
      <c r="N452" s="162"/>
      <c r="O452" s="162"/>
      <c r="P452" s="162"/>
      <c r="Q452" s="162"/>
      <c r="R452" s="162"/>
      <c r="S452" s="162"/>
      <c r="T452" s="163"/>
      <c r="AT452" s="157" t="s">
        <v>159</v>
      </c>
      <c r="AU452" s="157" t="s">
        <v>83</v>
      </c>
      <c r="AV452" s="13" t="s">
        <v>78</v>
      </c>
      <c r="AW452" s="13" t="s">
        <v>4</v>
      </c>
      <c r="AX452" s="13" t="s">
        <v>76</v>
      </c>
      <c r="AY452" s="157" t="s">
        <v>149</v>
      </c>
    </row>
    <row r="453" spans="1:65" s="2" customFormat="1" ht="16.5" customHeight="1">
      <c r="A453" s="34"/>
      <c r="B453" s="136"/>
      <c r="C453" s="137" t="s">
        <v>886</v>
      </c>
      <c r="D453" s="137" t="s">
        <v>152</v>
      </c>
      <c r="E453" s="138" t="s">
        <v>887</v>
      </c>
      <c r="F453" s="139" t="s">
        <v>888</v>
      </c>
      <c r="G453" s="140" t="s">
        <v>487</v>
      </c>
      <c r="H453" s="141">
        <v>1</v>
      </c>
      <c r="I453" s="142"/>
      <c r="J453" s="143">
        <f>ROUND(I453*H453,2)</f>
        <v>0</v>
      </c>
      <c r="K453" s="139" t="s">
        <v>365</v>
      </c>
      <c r="L453" s="35"/>
      <c r="M453" s="144" t="s">
        <v>3</v>
      </c>
      <c r="N453" s="145" t="s">
        <v>40</v>
      </c>
      <c r="O453" s="55"/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179</v>
      </c>
      <c r="AT453" s="148" t="s">
        <v>152</v>
      </c>
      <c r="AU453" s="148" t="s">
        <v>83</v>
      </c>
      <c r="AY453" s="19" t="s">
        <v>149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76</v>
      </c>
      <c r="BK453" s="149">
        <f>ROUND(I453*H453,2)</f>
        <v>0</v>
      </c>
      <c r="BL453" s="19" t="s">
        <v>179</v>
      </c>
      <c r="BM453" s="148" t="s">
        <v>889</v>
      </c>
    </row>
    <row r="454" spans="1:65" s="12" customFormat="1" ht="20.85" customHeight="1">
      <c r="B454" s="123"/>
      <c r="D454" s="124" t="s">
        <v>68</v>
      </c>
      <c r="E454" s="134" t="s">
        <v>890</v>
      </c>
      <c r="F454" s="134" t="s">
        <v>891</v>
      </c>
      <c r="I454" s="126"/>
      <c r="J454" s="135">
        <f>BK454</f>
        <v>0</v>
      </c>
      <c r="L454" s="123"/>
      <c r="M454" s="128"/>
      <c r="N454" s="129"/>
      <c r="O454" s="129"/>
      <c r="P454" s="130">
        <f>SUM(P455:P461)</f>
        <v>0</v>
      </c>
      <c r="Q454" s="129"/>
      <c r="R454" s="130">
        <f>SUM(R455:R461)</f>
        <v>2.3200000000000004E-3</v>
      </c>
      <c r="S454" s="129"/>
      <c r="T454" s="131">
        <f>SUM(T455:T461)</f>
        <v>0</v>
      </c>
      <c r="AR454" s="124" t="s">
        <v>83</v>
      </c>
      <c r="AT454" s="132" t="s">
        <v>68</v>
      </c>
      <c r="AU454" s="132" t="s">
        <v>78</v>
      </c>
      <c r="AY454" s="124" t="s">
        <v>149</v>
      </c>
      <c r="BK454" s="133">
        <f>SUM(BK455:BK461)</f>
        <v>0</v>
      </c>
    </row>
    <row r="455" spans="1:65" s="2" customFormat="1" ht="33" customHeight="1">
      <c r="A455" s="34"/>
      <c r="B455" s="136"/>
      <c r="C455" s="137" t="s">
        <v>892</v>
      </c>
      <c r="D455" s="137" t="s">
        <v>152</v>
      </c>
      <c r="E455" s="138" t="s">
        <v>893</v>
      </c>
      <c r="F455" s="139" t="s">
        <v>894</v>
      </c>
      <c r="G455" s="140" t="s">
        <v>173</v>
      </c>
      <c r="H455" s="141">
        <v>1</v>
      </c>
      <c r="I455" s="142"/>
      <c r="J455" s="143">
        <f>ROUND(I455*H455,2)</f>
        <v>0</v>
      </c>
      <c r="K455" s="139"/>
      <c r="L455" s="35"/>
      <c r="M455" s="144" t="s">
        <v>3</v>
      </c>
      <c r="N455" s="145" t="s">
        <v>40</v>
      </c>
      <c r="O455" s="55"/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179</v>
      </c>
      <c r="AT455" s="148" t="s">
        <v>152</v>
      </c>
      <c r="AU455" s="148" t="s">
        <v>83</v>
      </c>
      <c r="AY455" s="19" t="s">
        <v>149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76</v>
      </c>
      <c r="BK455" s="149">
        <f>ROUND(I455*H455,2)</f>
        <v>0</v>
      </c>
      <c r="BL455" s="19" t="s">
        <v>179</v>
      </c>
      <c r="BM455" s="148" t="s">
        <v>895</v>
      </c>
    </row>
    <row r="456" spans="1:65" s="2" customFormat="1">
      <c r="A456" s="34"/>
      <c r="B456" s="35"/>
      <c r="C456" s="34"/>
      <c r="D456" s="150" t="s">
        <v>157</v>
      </c>
      <c r="E456" s="34"/>
      <c r="F456" s="151" t="s">
        <v>896</v>
      </c>
      <c r="G456" s="34"/>
      <c r="H456" s="34"/>
      <c r="I456" s="152"/>
      <c r="J456" s="34"/>
      <c r="K456" s="34"/>
      <c r="L456" s="35"/>
      <c r="M456" s="153"/>
      <c r="N456" s="154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157</v>
      </c>
      <c r="AU456" s="19" t="s">
        <v>83</v>
      </c>
    </row>
    <row r="457" spans="1:65" s="2" customFormat="1" ht="24.2" customHeight="1">
      <c r="A457" s="34"/>
      <c r="B457" s="136"/>
      <c r="C457" s="179" t="s">
        <v>897</v>
      </c>
      <c r="D457" s="179" t="s">
        <v>427</v>
      </c>
      <c r="E457" s="180" t="s">
        <v>898</v>
      </c>
      <c r="F457" s="181" t="s">
        <v>899</v>
      </c>
      <c r="G457" s="182" t="s">
        <v>173</v>
      </c>
      <c r="H457" s="183">
        <v>1</v>
      </c>
      <c r="I457" s="184"/>
      <c r="J457" s="185">
        <f>ROUND(I457*H457,2)</f>
        <v>0</v>
      </c>
      <c r="K457" s="181"/>
      <c r="L457" s="186"/>
      <c r="M457" s="187" t="s">
        <v>3</v>
      </c>
      <c r="N457" s="188" t="s">
        <v>40</v>
      </c>
      <c r="O457" s="55"/>
      <c r="P457" s="146">
        <f>O457*H457</f>
        <v>0</v>
      </c>
      <c r="Q457" s="146">
        <v>2.0000000000000002E-5</v>
      </c>
      <c r="R457" s="146">
        <f>Q457*H457</f>
        <v>2.0000000000000002E-5</v>
      </c>
      <c r="S457" s="146">
        <v>0</v>
      </c>
      <c r="T457" s="147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8" t="s">
        <v>340</v>
      </c>
      <c r="AT457" s="148" t="s">
        <v>427</v>
      </c>
      <c r="AU457" s="148" t="s">
        <v>83</v>
      </c>
      <c r="AY457" s="19" t="s">
        <v>149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9" t="s">
        <v>76</v>
      </c>
      <c r="BK457" s="149">
        <f>ROUND(I457*H457,2)</f>
        <v>0</v>
      </c>
      <c r="BL457" s="19" t="s">
        <v>179</v>
      </c>
      <c r="BM457" s="148" t="s">
        <v>900</v>
      </c>
    </row>
    <row r="458" spans="1:65" s="2" customFormat="1" ht="16.5" customHeight="1">
      <c r="A458" s="34"/>
      <c r="B458" s="136"/>
      <c r="C458" s="179" t="s">
        <v>901</v>
      </c>
      <c r="D458" s="179" t="s">
        <v>427</v>
      </c>
      <c r="E458" s="180" t="s">
        <v>902</v>
      </c>
      <c r="F458" s="181" t="s">
        <v>903</v>
      </c>
      <c r="G458" s="182" t="s">
        <v>173</v>
      </c>
      <c r="H458" s="183">
        <v>1</v>
      </c>
      <c r="I458" s="184"/>
      <c r="J458" s="185">
        <f>ROUND(I458*H458,2)</f>
        <v>0</v>
      </c>
      <c r="K458" s="181"/>
      <c r="L458" s="186"/>
      <c r="M458" s="187" t="s">
        <v>3</v>
      </c>
      <c r="N458" s="188" t="s">
        <v>40</v>
      </c>
      <c r="O458" s="55"/>
      <c r="P458" s="146">
        <f>O458*H458</f>
        <v>0</v>
      </c>
      <c r="Q458" s="146">
        <v>5.0000000000000002E-5</v>
      </c>
      <c r="R458" s="146">
        <f>Q458*H458</f>
        <v>5.0000000000000002E-5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340</v>
      </c>
      <c r="AT458" s="148" t="s">
        <v>427</v>
      </c>
      <c r="AU458" s="148" t="s">
        <v>83</v>
      </c>
      <c r="AY458" s="19" t="s">
        <v>149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76</v>
      </c>
      <c r="BK458" s="149">
        <f>ROUND(I458*H458,2)</f>
        <v>0</v>
      </c>
      <c r="BL458" s="19" t="s">
        <v>179</v>
      </c>
      <c r="BM458" s="148" t="s">
        <v>904</v>
      </c>
    </row>
    <row r="459" spans="1:65" s="2" customFormat="1" ht="49.15" customHeight="1">
      <c r="A459" s="34"/>
      <c r="B459" s="136"/>
      <c r="C459" s="137" t="s">
        <v>905</v>
      </c>
      <c r="D459" s="137" t="s">
        <v>152</v>
      </c>
      <c r="E459" s="138" t="s">
        <v>906</v>
      </c>
      <c r="F459" s="139" t="s">
        <v>907</v>
      </c>
      <c r="G459" s="140" t="s">
        <v>173</v>
      </c>
      <c r="H459" s="141">
        <v>3</v>
      </c>
      <c r="I459" s="142"/>
      <c r="J459" s="143">
        <f>ROUND(I459*H459,2)</f>
        <v>0</v>
      </c>
      <c r="K459" s="139"/>
      <c r="L459" s="35"/>
      <c r="M459" s="144" t="s">
        <v>3</v>
      </c>
      <c r="N459" s="145" t="s">
        <v>40</v>
      </c>
      <c r="O459" s="55"/>
      <c r="P459" s="146">
        <f>O459*H459</f>
        <v>0</v>
      </c>
      <c r="Q459" s="146">
        <v>0</v>
      </c>
      <c r="R459" s="146">
        <f>Q459*H459</f>
        <v>0</v>
      </c>
      <c r="S459" s="146">
        <v>0</v>
      </c>
      <c r="T459" s="147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48" t="s">
        <v>179</v>
      </c>
      <c r="AT459" s="148" t="s">
        <v>152</v>
      </c>
      <c r="AU459" s="148" t="s">
        <v>83</v>
      </c>
      <c r="AY459" s="19" t="s">
        <v>149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9" t="s">
        <v>76</v>
      </c>
      <c r="BK459" s="149">
        <f>ROUND(I459*H459,2)</f>
        <v>0</v>
      </c>
      <c r="BL459" s="19" t="s">
        <v>179</v>
      </c>
      <c r="BM459" s="148" t="s">
        <v>908</v>
      </c>
    </row>
    <row r="460" spans="1:65" s="2" customFormat="1">
      <c r="A460" s="34"/>
      <c r="B460" s="35"/>
      <c r="C460" s="34"/>
      <c r="D460" s="150" t="s">
        <v>157</v>
      </c>
      <c r="E460" s="34"/>
      <c r="F460" s="151" t="s">
        <v>909</v>
      </c>
      <c r="G460" s="34"/>
      <c r="H460" s="34"/>
      <c r="I460" s="152"/>
      <c r="J460" s="34"/>
      <c r="K460" s="34"/>
      <c r="L460" s="35"/>
      <c r="M460" s="153"/>
      <c r="N460" s="154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9" t="s">
        <v>157</v>
      </c>
      <c r="AU460" s="19" t="s">
        <v>83</v>
      </c>
    </row>
    <row r="461" spans="1:65" s="2" customFormat="1" ht="33" customHeight="1">
      <c r="A461" s="34"/>
      <c r="B461" s="136"/>
      <c r="C461" s="179" t="s">
        <v>910</v>
      </c>
      <c r="D461" s="179" t="s">
        <v>427</v>
      </c>
      <c r="E461" s="180" t="s">
        <v>911</v>
      </c>
      <c r="F461" s="181" t="s">
        <v>912</v>
      </c>
      <c r="G461" s="182" t="s">
        <v>173</v>
      </c>
      <c r="H461" s="183">
        <v>3</v>
      </c>
      <c r="I461" s="184"/>
      <c r="J461" s="185">
        <f>ROUND(I461*H461,2)</f>
        <v>0</v>
      </c>
      <c r="K461" s="181"/>
      <c r="L461" s="186"/>
      <c r="M461" s="187" t="s">
        <v>3</v>
      </c>
      <c r="N461" s="188" t="s">
        <v>40</v>
      </c>
      <c r="O461" s="55"/>
      <c r="P461" s="146">
        <f>O461*H461</f>
        <v>0</v>
      </c>
      <c r="Q461" s="146">
        <v>7.5000000000000002E-4</v>
      </c>
      <c r="R461" s="146">
        <f>Q461*H461</f>
        <v>2.2500000000000003E-3</v>
      </c>
      <c r="S461" s="146">
        <v>0</v>
      </c>
      <c r="T461" s="147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8" t="s">
        <v>340</v>
      </c>
      <c r="AT461" s="148" t="s">
        <v>427</v>
      </c>
      <c r="AU461" s="148" t="s">
        <v>83</v>
      </c>
      <c r="AY461" s="19" t="s">
        <v>149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9" t="s">
        <v>76</v>
      </c>
      <c r="BK461" s="149">
        <f>ROUND(I461*H461,2)</f>
        <v>0</v>
      </c>
      <c r="BL461" s="19" t="s">
        <v>179</v>
      </c>
      <c r="BM461" s="148" t="s">
        <v>913</v>
      </c>
    </row>
    <row r="462" spans="1:65" s="12" customFormat="1" ht="25.9" customHeight="1">
      <c r="B462" s="123"/>
      <c r="D462" s="124" t="s">
        <v>68</v>
      </c>
      <c r="E462" s="125" t="s">
        <v>914</v>
      </c>
      <c r="F462" s="125" t="s">
        <v>915</v>
      </c>
      <c r="I462" s="126"/>
      <c r="J462" s="127">
        <f>BK462</f>
        <v>0</v>
      </c>
      <c r="L462" s="123"/>
      <c r="M462" s="128"/>
      <c r="N462" s="129"/>
      <c r="O462" s="129"/>
      <c r="P462" s="130">
        <f>SUM(P463:P465)</f>
        <v>0</v>
      </c>
      <c r="Q462" s="129"/>
      <c r="R462" s="130">
        <f>SUM(R463:R465)</f>
        <v>0</v>
      </c>
      <c r="S462" s="129"/>
      <c r="T462" s="131">
        <f>SUM(T463:T465)</f>
        <v>0</v>
      </c>
      <c r="AR462" s="124" t="s">
        <v>155</v>
      </c>
      <c r="AT462" s="132" t="s">
        <v>68</v>
      </c>
      <c r="AU462" s="132" t="s">
        <v>69</v>
      </c>
      <c r="AY462" s="124" t="s">
        <v>149</v>
      </c>
      <c r="BK462" s="133">
        <f>SUM(BK463:BK465)</f>
        <v>0</v>
      </c>
    </row>
    <row r="463" spans="1:65" s="2" customFormat="1" ht="24.2" customHeight="1">
      <c r="A463" s="34"/>
      <c r="B463" s="136"/>
      <c r="C463" s="137" t="s">
        <v>916</v>
      </c>
      <c r="D463" s="137" t="s">
        <v>152</v>
      </c>
      <c r="E463" s="138" t="s">
        <v>917</v>
      </c>
      <c r="F463" s="139" t="s">
        <v>918</v>
      </c>
      <c r="G463" s="140" t="s">
        <v>919</v>
      </c>
      <c r="H463" s="141">
        <v>2</v>
      </c>
      <c r="I463" s="142"/>
      <c r="J463" s="143">
        <f>ROUND(I463*H463,2)</f>
        <v>0</v>
      </c>
      <c r="K463" s="139"/>
      <c r="L463" s="35"/>
      <c r="M463" s="144" t="s">
        <v>3</v>
      </c>
      <c r="N463" s="145" t="s">
        <v>40</v>
      </c>
      <c r="O463" s="55"/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920</v>
      </c>
      <c r="AT463" s="148" t="s">
        <v>152</v>
      </c>
      <c r="AU463" s="148" t="s">
        <v>76</v>
      </c>
      <c r="AY463" s="19" t="s">
        <v>149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76</v>
      </c>
      <c r="BK463" s="149">
        <f>ROUND(I463*H463,2)</f>
        <v>0</v>
      </c>
      <c r="BL463" s="19" t="s">
        <v>920</v>
      </c>
      <c r="BM463" s="148" t="s">
        <v>921</v>
      </c>
    </row>
    <row r="464" spans="1:65" s="2" customFormat="1">
      <c r="A464" s="34"/>
      <c r="B464" s="35"/>
      <c r="C464" s="34"/>
      <c r="D464" s="150" t="s">
        <v>157</v>
      </c>
      <c r="E464" s="34"/>
      <c r="F464" s="151" t="s">
        <v>922</v>
      </c>
      <c r="G464" s="34"/>
      <c r="H464" s="34"/>
      <c r="I464" s="152"/>
      <c r="J464" s="34"/>
      <c r="K464" s="34"/>
      <c r="L464" s="35"/>
      <c r="M464" s="153"/>
      <c r="N464" s="154"/>
      <c r="O464" s="55"/>
      <c r="P464" s="55"/>
      <c r="Q464" s="55"/>
      <c r="R464" s="55"/>
      <c r="S464" s="55"/>
      <c r="T464" s="56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9" t="s">
        <v>157</v>
      </c>
      <c r="AU464" s="19" t="s">
        <v>76</v>
      </c>
    </row>
    <row r="465" spans="1:65" s="13" customFormat="1">
      <c r="B465" s="155"/>
      <c r="D465" s="156" t="s">
        <v>159</v>
      </c>
      <c r="E465" s="157" t="s">
        <v>3</v>
      </c>
      <c r="F465" s="158" t="s">
        <v>923</v>
      </c>
      <c r="H465" s="159">
        <v>2</v>
      </c>
      <c r="I465" s="160"/>
      <c r="L465" s="155"/>
      <c r="M465" s="161"/>
      <c r="N465" s="162"/>
      <c r="O465" s="162"/>
      <c r="P465" s="162"/>
      <c r="Q465" s="162"/>
      <c r="R465" s="162"/>
      <c r="S465" s="162"/>
      <c r="T465" s="163"/>
      <c r="AT465" s="157" t="s">
        <v>159</v>
      </c>
      <c r="AU465" s="157" t="s">
        <v>76</v>
      </c>
      <c r="AV465" s="13" t="s">
        <v>78</v>
      </c>
      <c r="AW465" s="13" t="s">
        <v>31</v>
      </c>
      <c r="AX465" s="13" t="s">
        <v>76</v>
      </c>
      <c r="AY465" s="157" t="s">
        <v>149</v>
      </c>
    </row>
    <row r="466" spans="1:65" s="12" customFormat="1" ht="25.9" customHeight="1">
      <c r="B466" s="123"/>
      <c r="D466" s="124" t="s">
        <v>68</v>
      </c>
      <c r="E466" s="125" t="s">
        <v>924</v>
      </c>
      <c r="F466" s="125" t="s">
        <v>925</v>
      </c>
      <c r="I466" s="126"/>
      <c r="J466" s="127">
        <f>BK466</f>
        <v>0</v>
      </c>
      <c r="L466" s="123"/>
      <c r="M466" s="128"/>
      <c r="N466" s="129"/>
      <c r="O466" s="129"/>
      <c r="P466" s="130">
        <f>SUM(P467:P468)</f>
        <v>0</v>
      </c>
      <c r="Q466" s="129"/>
      <c r="R466" s="130">
        <f>SUM(R467:R468)</f>
        <v>0</v>
      </c>
      <c r="S466" s="129"/>
      <c r="T466" s="131">
        <f>SUM(T467:T468)</f>
        <v>0</v>
      </c>
      <c r="AR466" s="124" t="s">
        <v>176</v>
      </c>
      <c r="AT466" s="132" t="s">
        <v>68</v>
      </c>
      <c r="AU466" s="132" t="s">
        <v>69</v>
      </c>
      <c r="AY466" s="124" t="s">
        <v>149</v>
      </c>
      <c r="BK466" s="133">
        <f>SUM(BK467:BK468)</f>
        <v>0</v>
      </c>
    </row>
    <row r="467" spans="1:65" s="2" customFormat="1" ht="16.5" customHeight="1">
      <c r="A467" s="34"/>
      <c r="B467" s="136"/>
      <c r="C467" s="137" t="s">
        <v>926</v>
      </c>
      <c r="D467" s="137" t="s">
        <v>152</v>
      </c>
      <c r="E467" s="138" t="s">
        <v>927</v>
      </c>
      <c r="F467" s="139" t="s">
        <v>928</v>
      </c>
      <c r="G467" s="140" t="s">
        <v>487</v>
      </c>
      <c r="H467" s="141">
        <v>1</v>
      </c>
      <c r="I467" s="142"/>
      <c r="J467" s="143">
        <f>ROUND(I467*H467,2)</f>
        <v>0</v>
      </c>
      <c r="K467" s="139" t="s">
        <v>365</v>
      </c>
      <c r="L467" s="35"/>
      <c r="M467" s="144" t="s">
        <v>3</v>
      </c>
      <c r="N467" s="145" t="s">
        <v>40</v>
      </c>
      <c r="O467" s="55"/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48" t="s">
        <v>155</v>
      </c>
      <c r="AT467" s="148" t="s">
        <v>152</v>
      </c>
      <c r="AU467" s="148" t="s">
        <v>76</v>
      </c>
      <c r="AY467" s="19" t="s">
        <v>149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9" t="s">
        <v>76</v>
      </c>
      <c r="BK467" s="149">
        <f>ROUND(I467*H467,2)</f>
        <v>0</v>
      </c>
      <c r="BL467" s="19" t="s">
        <v>155</v>
      </c>
      <c r="BM467" s="148" t="s">
        <v>929</v>
      </c>
    </row>
    <row r="468" spans="1:65" s="2" customFormat="1" ht="37.9" customHeight="1">
      <c r="A468" s="34"/>
      <c r="B468" s="136"/>
      <c r="C468" s="137" t="s">
        <v>930</v>
      </c>
      <c r="D468" s="137" t="s">
        <v>152</v>
      </c>
      <c r="E468" s="138" t="s">
        <v>931</v>
      </c>
      <c r="F468" s="139" t="s">
        <v>932</v>
      </c>
      <c r="G468" s="140" t="s">
        <v>487</v>
      </c>
      <c r="H468" s="141">
        <v>1</v>
      </c>
      <c r="I468" s="142"/>
      <c r="J468" s="143">
        <f>ROUND(I468*H468,2)</f>
        <v>0</v>
      </c>
      <c r="K468" s="139" t="s">
        <v>365</v>
      </c>
      <c r="L468" s="35"/>
      <c r="M468" s="190" t="s">
        <v>3</v>
      </c>
      <c r="N468" s="191" t="s">
        <v>40</v>
      </c>
      <c r="O468" s="192"/>
      <c r="P468" s="193">
        <f>O468*H468</f>
        <v>0</v>
      </c>
      <c r="Q468" s="193">
        <v>0</v>
      </c>
      <c r="R468" s="193">
        <f>Q468*H468</f>
        <v>0</v>
      </c>
      <c r="S468" s="193">
        <v>0</v>
      </c>
      <c r="T468" s="19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155</v>
      </c>
      <c r="AT468" s="148" t="s">
        <v>152</v>
      </c>
      <c r="AU468" s="148" t="s">
        <v>76</v>
      </c>
      <c r="AY468" s="19" t="s">
        <v>149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76</v>
      </c>
      <c r="BK468" s="149">
        <f>ROUND(I468*H468,2)</f>
        <v>0</v>
      </c>
      <c r="BL468" s="19" t="s">
        <v>155</v>
      </c>
      <c r="BM468" s="148" t="s">
        <v>933</v>
      </c>
    </row>
    <row r="469" spans="1:65" s="2" customFormat="1" ht="6.95" customHeight="1">
      <c r="A469" s="34"/>
      <c r="B469" s="44"/>
      <c r="C469" s="45"/>
      <c r="D469" s="45"/>
      <c r="E469" s="45"/>
      <c r="F469" s="45"/>
      <c r="G469" s="45"/>
      <c r="H469" s="45"/>
      <c r="I469" s="45"/>
      <c r="J469" s="45"/>
      <c r="K469" s="45"/>
      <c r="L469" s="35"/>
      <c r="M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</row>
  </sheetData>
  <autoFilter ref="C111:K468" xr:uid="{00000000-0009-0000-0000-000001000000}"/>
  <mergeCells count="9">
    <mergeCell ref="E50:H50"/>
    <mergeCell ref="E102:H102"/>
    <mergeCell ref="E104:H104"/>
    <mergeCell ref="L2:V2"/>
    <mergeCell ref="E7:H7"/>
    <mergeCell ref="E9:H9"/>
    <mergeCell ref="E18:H18"/>
    <mergeCell ref="E27:H27"/>
    <mergeCell ref="E48:H48"/>
  </mergeCells>
  <hyperlinks>
    <hyperlink ref="F116" r:id="rId1" xr:uid="{00000000-0004-0000-0100-000000000000}"/>
    <hyperlink ref="F119" r:id="rId2" xr:uid="{00000000-0004-0000-0100-000001000000}"/>
    <hyperlink ref="F122" r:id="rId3" xr:uid="{00000000-0004-0000-0100-000002000000}"/>
    <hyperlink ref="F126" r:id="rId4" xr:uid="{00000000-0004-0000-0100-000003000000}"/>
    <hyperlink ref="F128" r:id="rId5" xr:uid="{00000000-0004-0000-0100-000004000000}"/>
    <hyperlink ref="F130" r:id="rId6" xr:uid="{00000000-0004-0000-0100-000005000000}"/>
    <hyperlink ref="F132" r:id="rId7" xr:uid="{00000000-0004-0000-0100-000006000000}"/>
    <hyperlink ref="F134" r:id="rId8" xr:uid="{00000000-0004-0000-0100-000007000000}"/>
    <hyperlink ref="F136" r:id="rId9" xr:uid="{00000000-0004-0000-0100-000008000000}"/>
    <hyperlink ref="F141" r:id="rId10" xr:uid="{00000000-0004-0000-0100-000009000000}"/>
    <hyperlink ref="F144" r:id="rId11" xr:uid="{00000000-0004-0000-0100-00000A000000}"/>
    <hyperlink ref="F146" r:id="rId12" xr:uid="{00000000-0004-0000-0100-00000B000000}"/>
    <hyperlink ref="F148" r:id="rId13" xr:uid="{00000000-0004-0000-0100-00000C000000}"/>
    <hyperlink ref="F151" r:id="rId14" xr:uid="{00000000-0004-0000-0100-00000D000000}"/>
    <hyperlink ref="F153" r:id="rId15" xr:uid="{00000000-0004-0000-0100-00000E000000}"/>
    <hyperlink ref="F155" r:id="rId16" xr:uid="{00000000-0004-0000-0100-00000F000000}"/>
    <hyperlink ref="F158" r:id="rId17" xr:uid="{00000000-0004-0000-0100-000010000000}"/>
    <hyperlink ref="F161" r:id="rId18" xr:uid="{00000000-0004-0000-0100-000011000000}"/>
    <hyperlink ref="F164" r:id="rId19" xr:uid="{00000000-0004-0000-0100-000012000000}"/>
    <hyperlink ref="F167" r:id="rId20" xr:uid="{00000000-0004-0000-0100-000013000000}"/>
    <hyperlink ref="F170" r:id="rId21" xr:uid="{00000000-0004-0000-0100-000014000000}"/>
    <hyperlink ref="F176" r:id="rId22" xr:uid="{00000000-0004-0000-0100-000015000000}"/>
    <hyperlink ref="F178" r:id="rId23" xr:uid="{00000000-0004-0000-0100-000016000000}"/>
    <hyperlink ref="F180" r:id="rId24" xr:uid="{00000000-0004-0000-0100-000017000000}"/>
    <hyperlink ref="F183" r:id="rId25" xr:uid="{00000000-0004-0000-0100-000018000000}"/>
    <hyperlink ref="F187" r:id="rId26" xr:uid="{00000000-0004-0000-0100-000019000000}"/>
    <hyperlink ref="F192" r:id="rId27" xr:uid="{00000000-0004-0000-0100-00001A000000}"/>
    <hyperlink ref="F198" r:id="rId28" xr:uid="{00000000-0004-0000-0100-00001B000000}"/>
    <hyperlink ref="F204" r:id="rId29" xr:uid="{00000000-0004-0000-0100-00001C000000}"/>
    <hyperlink ref="F208" r:id="rId30" xr:uid="{00000000-0004-0000-0100-00001D000000}"/>
    <hyperlink ref="F212" r:id="rId31" xr:uid="{00000000-0004-0000-0100-00001E000000}"/>
    <hyperlink ref="F214" r:id="rId32" xr:uid="{00000000-0004-0000-0100-00001F000000}"/>
    <hyperlink ref="F218" r:id="rId33" xr:uid="{00000000-0004-0000-0100-000020000000}"/>
    <hyperlink ref="F221" r:id="rId34" xr:uid="{00000000-0004-0000-0100-000021000000}"/>
    <hyperlink ref="F223" r:id="rId35" xr:uid="{00000000-0004-0000-0100-000022000000}"/>
    <hyperlink ref="F227" r:id="rId36" xr:uid="{00000000-0004-0000-0100-000023000000}"/>
    <hyperlink ref="F229" r:id="rId37" xr:uid="{00000000-0004-0000-0100-000024000000}"/>
    <hyperlink ref="F233" r:id="rId38" xr:uid="{00000000-0004-0000-0100-000025000000}"/>
    <hyperlink ref="F235" r:id="rId39" xr:uid="{00000000-0004-0000-0100-000026000000}"/>
    <hyperlink ref="F237" r:id="rId40" xr:uid="{00000000-0004-0000-0100-000027000000}"/>
    <hyperlink ref="F241" r:id="rId41" xr:uid="{00000000-0004-0000-0100-000028000000}"/>
    <hyperlink ref="F244" r:id="rId42" xr:uid="{00000000-0004-0000-0100-000029000000}"/>
    <hyperlink ref="F248" r:id="rId43" xr:uid="{00000000-0004-0000-0100-00002A000000}"/>
    <hyperlink ref="F250" r:id="rId44" xr:uid="{00000000-0004-0000-0100-00002B000000}"/>
    <hyperlink ref="F252" r:id="rId45" xr:uid="{00000000-0004-0000-0100-00002C000000}"/>
    <hyperlink ref="F255" r:id="rId46" xr:uid="{00000000-0004-0000-0100-00002D000000}"/>
    <hyperlink ref="F258" r:id="rId47" xr:uid="{00000000-0004-0000-0100-00002E000000}"/>
    <hyperlink ref="F261" r:id="rId48" xr:uid="{00000000-0004-0000-0100-00002F000000}"/>
    <hyperlink ref="F264" r:id="rId49" xr:uid="{00000000-0004-0000-0100-000030000000}"/>
    <hyperlink ref="F267" r:id="rId50" xr:uid="{00000000-0004-0000-0100-000031000000}"/>
    <hyperlink ref="F273" r:id="rId51" xr:uid="{00000000-0004-0000-0100-000032000000}"/>
    <hyperlink ref="F276" r:id="rId52" xr:uid="{00000000-0004-0000-0100-000033000000}"/>
    <hyperlink ref="F279" r:id="rId53" xr:uid="{00000000-0004-0000-0100-000034000000}"/>
    <hyperlink ref="F282" r:id="rId54" xr:uid="{00000000-0004-0000-0100-000035000000}"/>
    <hyperlink ref="F285" r:id="rId55" xr:uid="{00000000-0004-0000-0100-000036000000}"/>
    <hyperlink ref="F288" r:id="rId56" xr:uid="{00000000-0004-0000-0100-000037000000}"/>
    <hyperlink ref="F290" r:id="rId57" xr:uid="{00000000-0004-0000-0100-000038000000}"/>
    <hyperlink ref="F294" r:id="rId58" xr:uid="{00000000-0004-0000-0100-000039000000}"/>
    <hyperlink ref="F297" r:id="rId59" xr:uid="{00000000-0004-0000-0100-00003A000000}"/>
    <hyperlink ref="F302" r:id="rId60" xr:uid="{00000000-0004-0000-0100-00003B000000}"/>
    <hyperlink ref="F308" r:id="rId61" xr:uid="{00000000-0004-0000-0100-00003C000000}"/>
    <hyperlink ref="F310" r:id="rId62" xr:uid="{00000000-0004-0000-0100-00003D000000}"/>
    <hyperlink ref="F314" r:id="rId63" xr:uid="{00000000-0004-0000-0100-00003E000000}"/>
    <hyperlink ref="F317" r:id="rId64" xr:uid="{00000000-0004-0000-0100-00003F000000}"/>
    <hyperlink ref="F321" r:id="rId65" xr:uid="{00000000-0004-0000-0100-000040000000}"/>
    <hyperlink ref="F323" r:id="rId66" xr:uid="{00000000-0004-0000-0100-000041000000}"/>
    <hyperlink ref="F326" r:id="rId67" xr:uid="{00000000-0004-0000-0100-000042000000}"/>
    <hyperlink ref="F329" r:id="rId68" xr:uid="{00000000-0004-0000-0100-000043000000}"/>
    <hyperlink ref="F333" r:id="rId69" xr:uid="{00000000-0004-0000-0100-000044000000}"/>
    <hyperlink ref="F336" r:id="rId70" xr:uid="{00000000-0004-0000-0100-000045000000}"/>
    <hyperlink ref="F340" r:id="rId71" xr:uid="{00000000-0004-0000-0100-000046000000}"/>
    <hyperlink ref="F343" r:id="rId72" xr:uid="{00000000-0004-0000-0100-000047000000}"/>
    <hyperlink ref="F346" r:id="rId73" xr:uid="{00000000-0004-0000-0100-000048000000}"/>
    <hyperlink ref="F351" r:id="rId74" xr:uid="{00000000-0004-0000-0100-000049000000}"/>
    <hyperlink ref="F354" r:id="rId75" xr:uid="{00000000-0004-0000-0100-00004A000000}"/>
    <hyperlink ref="F357" r:id="rId76" xr:uid="{00000000-0004-0000-0100-00004B000000}"/>
    <hyperlink ref="F363" r:id="rId77" xr:uid="{00000000-0004-0000-0100-00004C000000}"/>
    <hyperlink ref="F370" r:id="rId78" xr:uid="{00000000-0004-0000-0100-00004D000000}"/>
    <hyperlink ref="F373" r:id="rId79" xr:uid="{00000000-0004-0000-0100-00004E000000}"/>
    <hyperlink ref="F377" r:id="rId80" xr:uid="{00000000-0004-0000-0100-00004F000000}"/>
    <hyperlink ref="F380" r:id="rId81" xr:uid="{00000000-0004-0000-0100-000050000000}"/>
    <hyperlink ref="F387" r:id="rId82" xr:uid="{00000000-0004-0000-0100-000051000000}"/>
    <hyperlink ref="F392" r:id="rId83" xr:uid="{00000000-0004-0000-0100-000052000000}"/>
    <hyperlink ref="F397" r:id="rId84" xr:uid="{00000000-0004-0000-0100-000053000000}"/>
    <hyperlink ref="F400" r:id="rId85" xr:uid="{00000000-0004-0000-0100-000054000000}"/>
    <hyperlink ref="F403" r:id="rId86" xr:uid="{00000000-0004-0000-0100-000055000000}"/>
    <hyperlink ref="F408" r:id="rId87" xr:uid="{00000000-0004-0000-0100-000056000000}"/>
    <hyperlink ref="F411" r:id="rId88" xr:uid="{00000000-0004-0000-0100-000057000000}"/>
    <hyperlink ref="F414" r:id="rId89" xr:uid="{00000000-0004-0000-0100-000058000000}"/>
    <hyperlink ref="F417" r:id="rId90" xr:uid="{00000000-0004-0000-0100-000059000000}"/>
    <hyperlink ref="F419" r:id="rId91" xr:uid="{00000000-0004-0000-0100-00005A000000}"/>
    <hyperlink ref="F423" r:id="rId92" xr:uid="{00000000-0004-0000-0100-00005B000000}"/>
    <hyperlink ref="F425" r:id="rId93" xr:uid="{00000000-0004-0000-0100-00005C000000}"/>
    <hyperlink ref="F428" r:id="rId94" xr:uid="{00000000-0004-0000-0100-00005D000000}"/>
    <hyperlink ref="F431" r:id="rId95" xr:uid="{00000000-0004-0000-0100-00005E000000}"/>
    <hyperlink ref="F435" r:id="rId96" xr:uid="{00000000-0004-0000-0100-00005F000000}"/>
    <hyperlink ref="F440" r:id="rId97" xr:uid="{00000000-0004-0000-0100-000060000000}"/>
    <hyperlink ref="F446" r:id="rId98" xr:uid="{00000000-0004-0000-0100-000061000000}"/>
    <hyperlink ref="F450" r:id="rId99" xr:uid="{00000000-0004-0000-0100-000062000000}"/>
    <hyperlink ref="F456" r:id="rId100" xr:uid="{00000000-0004-0000-0100-000063000000}"/>
    <hyperlink ref="F460" r:id="rId101" xr:uid="{00000000-0004-0000-0100-000064000000}"/>
    <hyperlink ref="F464" r:id="rId102" xr:uid="{00000000-0004-0000-0100-00006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934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136</v>
      </c>
      <c r="F9" s="117" t="s">
        <v>935</v>
      </c>
      <c r="G9" s="113"/>
      <c r="H9" s="114"/>
    </row>
    <row r="10" spans="1:8" s="2" customFormat="1" ht="26.45" customHeight="1">
      <c r="A10" s="34"/>
      <c r="B10" s="35"/>
      <c r="C10" s="195" t="s">
        <v>9</v>
      </c>
      <c r="D10" s="195" t="s">
        <v>74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84</v>
      </c>
      <c r="D11" s="197" t="s">
        <v>85</v>
      </c>
      <c r="E11" s="198" t="s">
        <v>81</v>
      </c>
      <c r="F11" s="199">
        <v>4.93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936</v>
      </c>
      <c r="E12" s="19" t="s">
        <v>3</v>
      </c>
      <c r="F12" s="201">
        <v>4.93</v>
      </c>
      <c r="G12" s="34"/>
      <c r="H12" s="35"/>
    </row>
    <row r="13" spans="1:8" s="2" customFormat="1" ht="16.899999999999999" customHeight="1">
      <c r="A13" s="34"/>
      <c r="B13" s="35"/>
      <c r="C13" s="202" t="s">
        <v>937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551</v>
      </c>
      <c r="D14" s="200" t="s">
        <v>938</v>
      </c>
      <c r="E14" s="19" t="s">
        <v>81</v>
      </c>
      <c r="F14" s="201">
        <v>4.93</v>
      </c>
      <c r="G14" s="34"/>
      <c r="H14" s="35"/>
    </row>
    <row r="15" spans="1:8" s="2" customFormat="1" ht="16.899999999999999" customHeight="1">
      <c r="A15" s="34"/>
      <c r="B15" s="35"/>
      <c r="C15" s="200" t="s">
        <v>244</v>
      </c>
      <c r="D15" s="200" t="s">
        <v>939</v>
      </c>
      <c r="E15" s="19" t="s">
        <v>81</v>
      </c>
      <c r="F15" s="201">
        <v>4.93</v>
      </c>
      <c r="G15" s="34"/>
      <c r="H15" s="35"/>
    </row>
    <row r="16" spans="1:8" s="2" customFormat="1" ht="16.899999999999999" customHeight="1">
      <c r="A16" s="34"/>
      <c r="B16" s="35"/>
      <c r="C16" s="200" t="s">
        <v>249</v>
      </c>
      <c r="D16" s="200" t="s">
        <v>940</v>
      </c>
      <c r="E16" s="19" t="s">
        <v>81</v>
      </c>
      <c r="F16" s="201">
        <v>4.93</v>
      </c>
      <c r="G16" s="34"/>
      <c r="H16" s="35"/>
    </row>
    <row r="17" spans="1:8" s="2" customFormat="1" ht="16.899999999999999" customHeight="1">
      <c r="A17" s="34"/>
      <c r="B17" s="35"/>
      <c r="C17" s="200" t="s">
        <v>631</v>
      </c>
      <c r="D17" s="200" t="s">
        <v>941</v>
      </c>
      <c r="E17" s="19" t="s">
        <v>81</v>
      </c>
      <c r="F17" s="201">
        <v>4.93</v>
      </c>
      <c r="G17" s="34"/>
      <c r="H17" s="35"/>
    </row>
    <row r="18" spans="1:8" s="2" customFormat="1" ht="16.899999999999999" customHeight="1">
      <c r="A18" s="34"/>
      <c r="B18" s="35"/>
      <c r="C18" s="200" t="s">
        <v>651</v>
      </c>
      <c r="D18" s="200" t="s">
        <v>942</v>
      </c>
      <c r="E18" s="19" t="s">
        <v>81</v>
      </c>
      <c r="F18" s="201">
        <v>4.93</v>
      </c>
      <c r="G18" s="34"/>
      <c r="H18" s="35"/>
    </row>
    <row r="19" spans="1:8" s="2" customFormat="1" ht="22.5">
      <c r="A19" s="34"/>
      <c r="B19" s="35"/>
      <c r="C19" s="200" t="s">
        <v>636</v>
      </c>
      <c r="D19" s="200" t="s">
        <v>943</v>
      </c>
      <c r="E19" s="19" t="s">
        <v>81</v>
      </c>
      <c r="F19" s="201">
        <v>4.93</v>
      </c>
      <c r="G19" s="34"/>
      <c r="H19" s="35"/>
    </row>
    <row r="20" spans="1:8" s="2" customFormat="1" ht="22.5">
      <c r="A20" s="34"/>
      <c r="B20" s="35"/>
      <c r="C20" s="200" t="s">
        <v>646</v>
      </c>
      <c r="D20" s="200" t="s">
        <v>944</v>
      </c>
      <c r="E20" s="19" t="s">
        <v>81</v>
      </c>
      <c r="F20" s="201">
        <v>4.93</v>
      </c>
      <c r="G20" s="34"/>
      <c r="H20" s="35"/>
    </row>
    <row r="21" spans="1:8" s="2" customFormat="1" ht="16.899999999999999" customHeight="1">
      <c r="A21" s="34"/>
      <c r="B21" s="35"/>
      <c r="C21" s="200" t="s">
        <v>673</v>
      </c>
      <c r="D21" s="200" t="s">
        <v>945</v>
      </c>
      <c r="E21" s="19" t="s">
        <v>81</v>
      </c>
      <c r="F21" s="201">
        <v>4.93</v>
      </c>
      <c r="G21" s="34"/>
      <c r="H21" s="35"/>
    </row>
    <row r="22" spans="1:8" s="2" customFormat="1" ht="22.5">
      <c r="A22" s="34"/>
      <c r="B22" s="35"/>
      <c r="C22" s="200" t="s">
        <v>320</v>
      </c>
      <c r="D22" s="200" t="s">
        <v>946</v>
      </c>
      <c r="E22" s="19" t="s">
        <v>81</v>
      </c>
      <c r="F22" s="201">
        <v>4.93</v>
      </c>
      <c r="G22" s="34"/>
      <c r="H22" s="35"/>
    </row>
    <row r="23" spans="1:8" s="2" customFormat="1" ht="16.899999999999999" customHeight="1">
      <c r="A23" s="34"/>
      <c r="B23" s="35"/>
      <c r="C23" s="200" t="s">
        <v>312</v>
      </c>
      <c r="D23" s="200" t="s">
        <v>947</v>
      </c>
      <c r="E23" s="19" t="s">
        <v>81</v>
      </c>
      <c r="F23" s="201">
        <v>19.93</v>
      </c>
      <c r="G23" s="34"/>
      <c r="H23" s="35"/>
    </row>
    <row r="24" spans="1:8" s="2" customFormat="1" ht="16.899999999999999" customHeight="1">
      <c r="A24" s="34"/>
      <c r="B24" s="35"/>
      <c r="C24" s="200" t="s">
        <v>160</v>
      </c>
      <c r="D24" s="200" t="s">
        <v>161</v>
      </c>
      <c r="E24" s="19" t="s">
        <v>81</v>
      </c>
      <c r="F24" s="201">
        <v>4.93</v>
      </c>
      <c r="G24" s="34"/>
      <c r="H24" s="35"/>
    </row>
    <row r="25" spans="1:8" s="2" customFormat="1" ht="16.899999999999999" customHeight="1">
      <c r="A25" s="34"/>
      <c r="B25" s="35"/>
      <c r="C25" s="200" t="s">
        <v>153</v>
      </c>
      <c r="D25" s="200" t="s">
        <v>948</v>
      </c>
      <c r="E25" s="19" t="s">
        <v>81</v>
      </c>
      <c r="F25" s="201">
        <v>4.93</v>
      </c>
      <c r="G25" s="34"/>
      <c r="H25" s="35"/>
    </row>
    <row r="26" spans="1:8" s="2" customFormat="1" ht="16.899999999999999" customHeight="1">
      <c r="A26" s="34"/>
      <c r="B26" s="35"/>
      <c r="C26" s="196" t="s">
        <v>79</v>
      </c>
      <c r="D26" s="197" t="s">
        <v>80</v>
      </c>
      <c r="E26" s="198" t="s">
        <v>81</v>
      </c>
      <c r="F26" s="199">
        <v>27.786999999999999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949</v>
      </c>
      <c r="E27" s="19" t="s">
        <v>3</v>
      </c>
      <c r="F27" s="201">
        <v>34.856999999999999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3</v>
      </c>
      <c r="E28" s="19" t="s">
        <v>3</v>
      </c>
      <c r="F28" s="201">
        <v>0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950</v>
      </c>
      <c r="E29" s="19" t="s">
        <v>3</v>
      </c>
      <c r="F29" s="201">
        <v>-7.07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206</v>
      </c>
      <c r="E30" s="19" t="s">
        <v>3</v>
      </c>
      <c r="F30" s="201">
        <v>27.786999999999999</v>
      </c>
      <c r="G30" s="34"/>
      <c r="H30" s="35"/>
    </row>
    <row r="31" spans="1:8" s="2" customFormat="1" ht="16.899999999999999" customHeight="1">
      <c r="A31" s="34"/>
      <c r="B31" s="35"/>
      <c r="C31" s="202" t="s">
        <v>937</v>
      </c>
      <c r="D31" s="34"/>
      <c r="E31" s="34"/>
      <c r="F31" s="34"/>
      <c r="G31" s="34"/>
      <c r="H31" s="35"/>
    </row>
    <row r="32" spans="1:8" s="2" customFormat="1" ht="22.5">
      <c r="A32" s="34"/>
      <c r="B32" s="35"/>
      <c r="C32" s="200" t="s">
        <v>304</v>
      </c>
      <c r="D32" s="200" t="s">
        <v>951</v>
      </c>
      <c r="E32" s="19" t="s">
        <v>81</v>
      </c>
      <c r="F32" s="201">
        <v>5.5570000000000004</v>
      </c>
      <c r="G32" s="34"/>
      <c r="H32" s="35"/>
    </row>
    <row r="33" spans="1:8" s="2" customFormat="1" ht="16.899999999999999" customHeight="1">
      <c r="A33" s="34"/>
      <c r="B33" s="35"/>
      <c r="C33" s="200" t="s">
        <v>705</v>
      </c>
      <c r="D33" s="200" t="s">
        <v>952</v>
      </c>
      <c r="E33" s="19" t="s">
        <v>81</v>
      </c>
      <c r="F33" s="201">
        <v>27.786999999999999</v>
      </c>
      <c r="G33" s="34"/>
      <c r="H33" s="35"/>
    </row>
    <row r="34" spans="1:8" s="2" customFormat="1" ht="16.899999999999999" customHeight="1">
      <c r="A34" s="34"/>
      <c r="B34" s="35"/>
      <c r="C34" s="200" t="s">
        <v>254</v>
      </c>
      <c r="D34" s="200" t="s">
        <v>953</v>
      </c>
      <c r="E34" s="19" t="s">
        <v>81</v>
      </c>
      <c r="F34" s="201">
        <v>27.786999999999999</v>
      </c>
      <c r="G34" s="34"/>
      <c r="H34" s="35"/>
    </row>
    <row r="35" spans="1:8" s="2" customFormat="1" ht="22.5">
      <c r="A35" s="34"/>
      <c r="B35" s="35"/>
      <c r="C35" s="200" t="s">
        <v>720</v>
      </c>
      <c r="D35" s="200" t="s">
        <v>954</v>
      </c>
      <c r="E35" s="19" t="s">
        <v>81</v>
      </c>
      <c r="F35" s="201">
        <v>27.786999999999999</v>
      </c>
      <c r="G35" s="34"/>
      <c r="H35" s="35"/>
    </row>
    <row r="36" spans="1:8" s="2" customFormat="1" ht="16.899999999999999" customHeight="1">
      <c r="A36" s="34"/>
      <c r="B36" s="35"/>
      <c r="C36" s="196" t="s">
        <v>88</v>
      </c>
      <c r="D36" s="197" t="s">
        <v>89</v>
      </c>
      <c r="E36" s="198" t="s">
        <v>90</v>
      </c>
      <c r="F36" s="199">
        <v>14.89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955</v>
      </c>
      <c r="E37" s="19" t="s">
        <v>3</v>
      </c>
      <c r="F37" s="201">
        <v>4.13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956</v>
      </c>
      <c r="E38" s="19" t="s">
        <v>3</v>
      </c>
      <c r="F38" s="201">
        <v>4.12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957</v>
      </c>
      <c r="E39" s="19" t="s">
        <v>3</v>
      </c>
      <c r="F39" s="201">
        <v>6.64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206</v>
      </c>
      <c r="E40" s="19" t="s">
        <v>3</v>
      </c>
      <c r="F40" s="201">
        <v>14.89</v>
      </c>
      <c r="G40" s="34"/>
      <c r="H40" s="35"/>
    </row>
    <row r="41" spans="1:8" s="2" customFormat="1" ht="16.899999999999999" customHeight="1">
      <c r="A41" s="34"/>
      <c r="B41" s="35"/>
      <c r="C41" s="202" t="s">
        <v>937</v>
      </c>
      <c r="D41" s="34"/>
      <c r="E41" s="34"/>
      <c r="F41" s="34"/>
      <c r="G41" s="34"/>
      <c r="H41" s="35"/>
    </row>
    <row r="42" spans="1:8" s="2" customFormat="1" ht="16.899999999999999" customHeight="1">
      <c r="A42" s="34"/>
      <c r="B42" s="35"/>
      <c r="C42" s="200" t="s">
        <v>561</v>
      </c>
      <c r="D42" s="200" t="s">
        <v>958</v>
      </c>
      <c r="E42" s="19" t="s">
        <v>201</v>
      </c>
      <c r="F42" s="201">
        <v>14.89</v>
      </c>
      <c r="G42" s="34"/>
      <c r="H42" s="35"/>
    </row>
    <row r="43" spans="1:8" s="2" customFormat="1" ht="16.899999999999999" customHeight="1">
      <c r="A43" s="34"/>
      <c r="B43" s="35"/>
      <c r="C43" s="200" t="s">
        <v>678</v>
      </c>
      <c r="D43" s="200" t="s">
        <v>959</v>
      </c>
      <c r="E43" s="19" t="s">
        <v>81</v>
      </c>
      <c r="F43" s="201">
        <v>2.234</v>
      </c>
      <c r="G43" s="34"/>
      <c r="H43" s="35"/>
    </row>
    <row r="44" spans="1:8" s="2" customFormat="1" ht="16.899999999999999" customHeight="1">
      <c r="A44" s="34"/>
      <c r="B44" s="35"/>
      <c r="C44" s="200" t="s">
        <v>692</v>
      </c>
      <c r="D44" s="200" t="s">
        <v>960</v>
      </c>
      <c r="E44" s="19" t="s">
        <v>201</v>
      </c>
      <c r="F44" s="201">
        <v>14.89</v>
      </c>
      <c r="G44" s="34"/>
      <c r="H44" s="35"/>
    </row>
    <row r="45" spans="1:8" s="2" customFormat="1" ht="16.899999999999999" customHeight="1">
      <c r="A45" s="34"/>
      <c r="B45" s="35"/>
      <c r="C45" s="200" t="s">
        <v>737</v>
      </c>
      <c r="D45" s="200" t="s">
        <v>961</v>
      </c>
      <c r="E45" s="19" t="s">
        <v>201</v>
      </c>
      <c r="F45" s="201">
        <v>45.323</v>
      </c>
      <c r="G45" s="34"/>
      <c r="H45" s="35"/>
    </row>
    <row r="46" spans="1:8" s="2" customFormat="1" ht="16.899999999999999" customHeight="1">
      <c r="A46" s="34"/>
      <c r="B46" s="35"/>
      <c r="C46" s="196" t="s">
        <v>962</v>
      </c>
      <c r="D46" s="197" t="s">
        <v>963</v>
      </c>
      <c r="E46" s="198" t="s">
        <v>90</v>
      </c>
      <c r="F46" s="199">
        <v>14.89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88</v>
      </c>
      <c r="E47" s="19" t="s">
        <v>3</v>
      </c>
      <c r="F47" s="201">
        <v>14.89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206</v>
      </c>
      <c r="E48" s="19" t="s">
        <v>3</v>
      </c>
      <c r="F48" s="201">
        <v>14.89</v>
      </c>
      <c r="G48" s="34"/>
      <c r="H48" s="35"/>
    </row>
    <row r="49" spans="1:8" s="2" customFormat="1" ht="16.899999999999999" customHeight="1">
      <c r="A49" s="34"/>
      <c r="B49" s="35"/>
      <c r="C49" s="196" t="s">
        <v>92</v>
      </c>
      <c r="D49" s="197" t="s">
        <v>93</v>
      </c>
      <c r="E49" s="198" t="s">
        <v>81</v>
      </c>
      <c r="F49" s="199">
        <v>2.181</v>
      </c>
      <c r="G49" s="34"/>
      <c r="H49" s="35"/>
    </row>
    <row r="50" spans="1:8" s="2" customFormat="1" ht="16.899999999999999" customHeight="1">
      <c r="A50" s="34"/>
      <c r="B50" s="35"/>
      <c r="C50" s="200" t="s">
        <v>3</v>
      </c>
      <c r="D50" s="200" t="s">
        <v>964</v>
      </c>
      <c r="E50" s="19" t="s">
        <v>3</v>
      </c>
      <c r="F50" s="201">
        <v>2.181</v>
      </c>
      <c r="G50" s="34"/>
      <c r="H50" s="35"/>
    </row>
    <row r="51" spans="1:8" s="2" customFormat="1" ht="16.899999999999999" customHeight="1">
      <c r="A51" s="34"/>
      <c r="B51" s="35"/>
      <c r="C51" s="202" t="s">
        <v>937</v>
      </c>
      <c r="D51" s="34"/>
      <c r="E51" s="34"/>
      <c r="F51" s="34"/>
      <c r="G51" s="34"/>
      <c r="H51" s="35"/>
    </row>
    <row r="52" spans="1:8" s="2" customFormat="1" ht="16.899999999999999" customHeight="1">
      <c r="A52" s="34"/>
      <c r="B52" s="35"/>
      <c r="C52" s="200" t="s">
        <v>579</v>
      </c>
      <c r="D52" s="200" t="s">
        <v>965</v>
      </c>
      <c r="E52" s="19" t="s">
        <v>81</v>
      </c>
      <c r="F52" s="201">
        <v>2.181</v>
      </c>
      <c r="G52" s="34"/>
      <c r="H52" s="35"/>
    </row>
    <row r="53" spans="1:8" s="2" customFormat="1" ht="16.899999999999999" customHeight="1">
      <c r="A53" s="34"/>
      <c r="B53" s="35"/>
      <c r="C53" s="200" t="s">
        <v>590</v>
      </c>
      <c r="D53" s="200" t="s">
        <v>966</v>
      </c>
      <c r="E53" s="19" t="s">
        <v>81</v>
      </c>
      <c r="F53" s="201">
        <v>2.181</v>
      </c>
      <c r="G53" s="34"/>
      <c r="H53" s="35"/>
    </row>
    <row r="54" spans="1:8" s="2" customFormat="1" ht="7.35" customHeight="1">
      <c r="A54" s="34"/>
      <c r="B54" s="44"/>
      <c r="C54" s="45"/>
      <c r="D54" s="45"/>
      <c r="E54" s="45"/>
      <c r="F54" s="45"/>
      <c r="G54" s="45"/>
      <c r="H54" s="35"/>
    </row>
    <row r="55" spans="1:8" s="2" customFormat="1">
      <c r="A55" s="34"/>
      <c r="B55" s="34"/>
      <c r="C55" s="34"/>
      <c r="D55" s="34"/>
      <c r="E55" s="34"/>
      <c r="F55" s="34"/>
      <c r="G55" s="34"/>
      <c r="H5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967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968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969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970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971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972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973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974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975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976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977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75</v>
      </c>
      <c r="F18" s="338" t="s">
        <v>978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979</v>
      </c>
      <c r="F19" s="338" t="s">
        <v>980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981</v>
      </c>
      <c r="F20" s="338" t="s">
        <v>982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983</v>
      </c>
      <c r="F21" s="338" t="s">
        <v>984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985</v>
      </c>
      <c r="F22" s="338" t="s">
        <v>986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987</v>
      </c>
      <c r="F23" s="338" t="s">
        <v>988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989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990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991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992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993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994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995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996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997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135</v>
      </c>
      <c r="F36" s="212"/>
      <c r="G36" s="338" t="s">
        <v>998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999</v>
      </c>
      <c r="F37" s="212"/>
      <c r="G37" s="338" t="s">
        <v>1000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1001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1002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136</v>
      </c>
      <c r="F40" s="212"/>
      <c r="G40" s="338" t="s">
        <v>1003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137</v>
      </c>
      <c r="F41" s="212"/>
      <c r="G41" s="338" t="s">
        <v>1004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1005</v>
      </c>
      <c r="F42" s="212"/>
      <c r="G42" s="338" t="s">
        <v>1006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1007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1008</v>
      </c>
      <c r="F44" s="212"/>
      <c r="G44" s="338" t="s">
        <v>1009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139</v>
      </c>
      <c r="F45" s="212"/>
      <c r="G45" s="338" t="s">
        <v>1010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1011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1012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1013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1014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1015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1016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1017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1018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1019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1020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1021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1022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1023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1024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1025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1026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1027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1028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1029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1030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1031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1032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1033</v>
      </c>
      <c r="D76" s="228"/>
      <c r="E76" s="228"/>
      <c r="F76" s="228" t="s">
        <v>1034</v>
      </c>
      <c r="G76" s="229"/>
      <c r="H76" s="228" t="s">
        <v>51</v>
      </c>
      <c r="I76" s="228" t="s">
        <v>54</v>
      </c>
      <c r="J76" s="228" t="s">
        <v>1035</v>
      </c>
      <c r="K76" s="227"/>
    </row>
    <row r="77" spans="2:11" s="1" customFormat="1" ht="17.25" customHeight="1">
      <c r="B77" s="226"/>
      <c r="C77" s="230" t="s">
        <v>1036</v>
      </c>
      <c r="D77" s="230"/>
      <c r="E77" s="230"/>
      <c r="F77" s="231" t="s">
        <v>1037</v>
      </c>
      <c r="G77" s="232"/>
      <c r="H77" s="230"/>
      <c r="I77" s="230"/>
      <c r="J77" s="230" t="s">
        <v>1038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1039</v>
      </c>
      <c r="G79" s="237"/>
      <c r="H79" s="215" t="s">
        <v>1040</v>
      </c>
      <c r="I79" s="215" t="s">
        <v>1041</v>
      </c>
      <c r="J79" s="215">
        <v>20</v>
      </c>
      <c r="K79" s="227"/>
    </row>
    <row r="80" spans="2:11" s="1" customFormat="1" ht="15" customHeight="1">
      <c r="B80" s="226"/>
      <c r="C80" s="215" t="s">
        <v>1042</v>
      </c>
      <c r="D80" s="215"/>
      <c r="E80" s="215"/>
      <c r="F80" s="236" t="s">
        <v>1039</v>
      </c>
      <c r="G80" s="237"/>
      <c r="H80" s="215" t="s">
        <v>1043</v>
      </c>
      <c r="I80" s="215" t="s">
        <v>1041</v>
      </c>
      <c r="J80" s="215">
        <v>120</v>
      </c>
      <c r="K80" s="227"/>
    </row>
    <row r="81" spans="2:11" s="1" customFormat="1" ht="15" customHeight="1">
      <c r="B81" s="238"/>
      <c r="C81" s="215" t="s">
        <v>1044</v>
      </c>
      <c r="D81" s="215"/>
      <c r="E81" s="215"/>
      <c r="F81" s="236" t="s">
        <v>1045</v>
      </c>
      <c r="G81" s="237"/>
      <c r="H81" s="215" t="s">
        <v>1046</v>
      </c>
      <c r="I81" s="215" t="s">
        <v>1041</v>
      </c>
      <c r="J81" s="215">
        <v>50</v>
      </c>
      <c r="K81" s="227"/>
    </row>
    <row r="82" spans="2:11" s="1" customFormat="1" ht="15" customHeight="1">
      <c r="B82" s="238"/>
      <c r="C82" s="215" t="s">
        <v>1047</v>
      </c>
      <c r="D82" s="215"/>
      <c r="E82" s="215"/>
      <c r="F82" s="236" t="s">
        <v>1039</v>
      </c>
      <c r="G82" s="237"/>
      <c r="H82" s="215" t="s">
        <v>1048</v>
      </c>
      <c r="I82" s="215" t="s">
        <v>1049</v>
      </c>
      <c r="J82" s="215"/>
      <c r="K82" s="227"/>
    </row>
    <row r="83" spans="2:11" s="1" customFormat="1" ht="15" customHeight="1">
      <c r="B83" s="238"/>
      <c r="C83" s="239" t="s">
        <v>1050</v>
      </c>
      <c r="D83" s="239"/>
      <c r="E83" s="239"/>
      <c r="F83" s="240" t="s">
        <v>1045</v>
      </c>
      <c r="G83" s="239"/>
      <c r="H83" s="239" t="s">
        <v>1051</v>
      </c>
      <c r="I83" s="239" t="s">
        <v>1041</v>
      </c>
      <c r="J83" s="239">
        <v>15</v>
      </c>
      <c r="K83" s="227"/>
    </row>
    <row r="84" spans="2:11" s="1" customFormat="1" ht="15" customHeight="1">
      <c r="B84" s="238"/>
      <c r="C84" s="239" t="s">
        <v>1052</v>
      </c>
      <c r="D84" s="239"/>
      <c r="E84" s="239"/>
      <c r="F84" s="240" t="s">
        <v>1045</v>
      </c>
      <c r="G84" s="239"/>
      <c r="H84" s="239" t="s">
        <v>1053</v>
      </c>
      <c r="I84" s="239" t="s">
        <v>1041</v>
      </c>
      <c r="J84" s="239">
        <v>15</v>
      </c>
      <c r="K84" s="227"/>
    </row>
    <row r="85" spans="2:11" s="1" customFormat="1" ht="15" customHeight="1">
      <c r="B85" s="238"/>
      <c r="C85" s="239" t="s">
        <v>1054</v>
      </c>
      <c r="D85" s="239"/>
      <c r="E85" s="239"/>
      <c r="F85" s="240" t="s">
        <v>1045</v>
      </c>
      <c r="G85" s="239"/>
      <c r="H85" s="239" t="s">
        <v>1055</v>
      </c>
      <c r="I85" s="239" t="s">
        <v>1041</v>
      </c>
      <c r="J85" s="239">
        <v>20</v>
      </c>
      <c r="K85" s="227"/>
    </row>
    <row r="86" spans="2:11" s="1" customFormat="1" ht="15" customHeight="1">
      <c r="B86" s="238"/>
      <c r="C86" s="239" t="s">
        <v>1056</v>
      </c>
      <c r="D86" s="239"/>
      <c r="E86" s="239"/>
      <c r="F86" s="240" t="s">
        <v>1045</v>
      </c>
      <c r="G86" s="239"/>
      <c r="H86" s="239" t="s">
        <v>1057</v>
      </c>
      <c r="I86" s="239" t="s">
        <v>1041</v>
      </c>
      <c r="J86" s="239">
        <v>20</v>
      </c>
      <c r="K86" s="227"/>
    </row>
    <row r="87" spans="2:11" s="1" customFormat="1" ht="15" customHeight="1">
      <c r="B87" s="238"/>
      <c r="C87" s="215" t="s">
        <v>1058</v>
      </c>
      <c r="D87" s="215"/>
      <c r="E87" s="215"/>
      <c r="F87" s="236" t="s">
        <v>1045</v>
      </c>
      <c r="G87" s="237"/>
      <c r="H87" s="215" t="s">
        <v>1059</v>
      </c>
      <c r="I87" s="215" t="s">
        <v>1041</v>
      </c>
      <c r="J87" s="215">
        <v>50</v>
      </c>
      <c r="K87" s="227"/>
    </row>
    <row r="88" spans="2:11" s="1" customFormat="1" ht="15" customHeight="1">
      <c r="B88" s="238"/>
      <c r="C88" s="215" t="s">
        <v>1060</v>
      </c>
      <c r="D88" s="215"/>
      <c r="E88" s="215"/>
      <c r="F88" s="236" t="s">
        <v>1045</v>
      </c>
      <c r="G88" s="237"/>
      <c r="H88" s="215" t="s">
        <v>1061</v>
      </c>
      <c r="I88" s="215" t="s">
        <v>1041</v>
      </c>
      <c r="J88" s="215">
        <v>20</v>
      </c>
      <c r="K88" s="227"/>
    </row>
    <row r="89" spans="2:11" s="1" customFormat="1" ht="15" customHeight="1">
      <c r="B89" s="238"/>
      <c r="C89" s="215" t="s">
        <v>1062</v>
      </c>
      <c r="D89" s="215"/>
      <c r="E89" s="215"/>
      <c r="F89" s="236" t="s">
        <v>1045</v>
      </c>
      <c r="G89" s="237"/>
      <c r="H89" s="215" t="s">
        <v>1063</v>
      </c>
      <c r="I89" s="215" t="s">
        <v>1041</v>
      </c>
      <c r="J89" s="215">
        <v>20</v>
      </c>
      <c r="K89" s="227"/>
    </row>
    <row r="90" spans="2:11" s="1" customFormat="1" ht="15" customHeight="1">
      <c r="B90" s="238"/>
      <c r="C90" s="215" t="s">
        <v>1064</v>
      </c>
      <c r="D90" s="215"/>
      <c r="E90" s="215"/>
      <c r="F90" s="236" t="s">
        <v>1045</v>
      </c>
      <c r="G90" s="237"/>
      <c r="H90" s="215" t="s">
        <v>1065</v>
      </c>
      <c r="I90" s="215" t="s">
        <v>1041</v>
      </c>
      <c r="J90" s="215">
        <v>50</v>
      </c>
      <c r="K90" s="227"/>
    </row>
    <row r="91" spans="2:11" s="1" customFormat="1" ht="15" customHeight="1">
      <c r="B91" s="238"/>
      <c r="C91" s="215" t="s">
        <v>1066</v>
      </c>
      <c r="D91" s="215"/>
      <c r="E91" s="215"/>
      <c r="F91" s="236" t="s">
        <v>1045</v>
      </c>
      <c r="G91" s="237"/>
      <c r="H91" s="215" t="s">
        <v>1066</v>
      </c>
      <c r="I91" s="215" t="s">
        <v>1041</v>
      </c>
      <c r="J91" s="215">
        <v>50</v>
      </c>
      <c r="K91" s="227"/>
    </row>
    <row r="92" spans="2:11" s="1" customFormat="1" ht="15" customHeight="1">
      <c r="B92" s="238"/>
      <c r="C92" s="215" t="s">
        <v>1067</v>
      </c>
      <c r="D92" s="215"/>
      <c r="E92" s="215"/>
      <c r="F92" s="236" t="s">
        <v>1045</v>
      </c>
      <c r="G92" s="237"/>
      <c r="H92" s="215" t="s">
        <v>1068</v>
      </c>
      <c r="I92" s="215" t="s">
        <v>1041</v>
      </c>
      <c r="J92" s="215">
        <v>255</v>
      </c>
      <c r="K92" s="227"/>
    </row>
    <row r="93" spans="2:11" s="1" customFormat="1" ht="15" customHeight="1">
      <c r="B93" s="238"/>
      <c r="C93" s="215" t="s">
        <v>1069</v>
      </c>
      <c r="D93" s="215"/>
      <c r="E93" s="215"/>
      <c r="F93" s="236" t="s">
        <v>1039</v>
      </c>
      <c r="G93" s="237"/>
      <c r="H93" s="215" t="s">
        <v>1070</v>
      </c>
      <c r="I93" s="215" t="s">
        <v>1071</v>
      </c>
      <c r="J93" s="215"/>
      <c r="K93" s="227"/>
    </row>
    <row r="94" spans="2:11" s="1" customFormat="1" ht="15" customHeight="1">
      <c r="B94" s="238"/>
      <c r="C94" s="215" t="s">
        <v>1072</v>
      </c>
      <c r="D94" s="215"/>
      <c r="E94" s="215"/>
      <c r="F94" s="236" t="s">
        <v>1039</v>
      </c>
      <c r="G94" s="237"/>
      <c r="H94" s="215" t="s">
        <v>1073</v>
      </c>
      <c r="I94" s="215" t="s">
        <v>1074</v>
      </c>
      <c r="J94" s="215"/>
      <c r="K94" s="227"/>
    </row>
    <row r="95" spans="2:11" s="1" customFormat="1" ht="15" customHeight="1">
      <c r="B95" s="238"/>
      <c r="C95" s="215" t="s">
        <v>1075</v>
      </c>
      <c r="D95" s="215"/>
      <c r="E95" s="215"/>
      <c r="F95" s="236" t="s">
        <v>1039</v>
      </c>
      <c r="G95" s="237"/>
      <c r="H95" s="215" t="s">
        <v>1075</v>
      </c>
      <c r="I95" s="215" t="s">
        <v>1074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1039</v>
      </c>
      <c r="G96" s="237"/>
      <c r="H96" s="215" t="s">
        <v>1076</v>
      </c>
      <c r="I96" s="215" t="s">
        <v>1074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1039</v>
      </c>
      <c r="G97" s="237"/>
      <c r="H97" s="215" t="s">
        <v>1077</v>
      </c>
      <c r="I97" s="215" t="s">
        <v>1074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1078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1033</v>
      </c>
      <c r="D103" s="228"/>
      <c r="E103" s="228"/>
      <c r="F103" s="228" t="s">
        <v>1034</v>
      </c>
      <c r="G103" s="229"/>
      <c r="H103" s="228" t="s">
        <v>51</v>
      </c>
      <c r="I103" s="228" t="s">
        <v>54</v>
      </c>
      <c r="J103" s="228" t="s">
        <v>1035</v>
      </c>
      <c r="K103" s="227"/>
    </row>
    <row r="104" spans="2:11" s="1" customFormat="1" ht="17.25" customHeight="1">
      <c r="B104" s="226"/>
      <c r="C104" s="230" t="s">
        <v>1036</v>
      </c>
      <c r="D104" s="230"/>
      <c r="E104" s="230"/>
      <c r="F104" s="231" t="s">
        <v>1037</v>
      </c>
      <c r="G104" s="232"/>
      <c r="H104" s="230"/>
      <c r="I104" s="230"/>
      <c r="J104" s="230" t="s">
        <v>1038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1039</v>
      </c>
      <c r="G106" s="215"/>
      <c r="H106" s="215" t="s">
        <v>1079</v>
      </c>
      <c r="I106" s="215" t="s">
        <v>1041</v>
      </c>
      <c r="J106" s="215">
        <v>20</v>
      </c>
      <c r="K106" s="227"/>
    </row>
    <row r="107" spans="2:11" s="1" customFormat="1" ht="15" customHeight="1">
      <c r="B107" s="226"/>
      <c r="C107" s="215" t="s">
        <v>1042</v>
      </c>
      <c r="D107" s="215"/>
      <c r="E107" s="215"/>
      <c r="F107" s="236" t="s">
        <v>1039</v>
      </c>
      <c r="G107" s="215"/>
      <c r="H107" s="215" t="s">
        <v>1079</v>
      </c>
      <c r="I107" s="215" t="s">
        <v>1041</v>
      </c>
      <c r="J107" s="215">
        <v>120</v>
      </c>
      <c r="K107" s="227"/>
    </row>
    <row r="108" spans="2:11" s="1" customFormat="1" ht="15" customHeight="1">
      <c r="B108" s="238"/>
      <c r="C108" s="215" t="s">
        <v>1044</v>
      </c>
      <c r="D108" s="215"/>
      <c r="E108" s="215"/>
      <c r="F108" s="236" t="s">
        <v>1045</v>
      </c>
      <c r="G108" s="215"/>
      <c r="H108" s="215" t="s">
        <v>1079</v>
      </c>
      <c r="I108" s="215" t="s">
        <v>1041</v>
      </c>
      <c r="J108" s="215">
        <v>50</v>
      </c>
      <c r="K108" s="227"/>
    </row>
    <row r="109" spans="2:11" s="1" customFormat="1" ht="15" customHeight="1">
      <c r="B109" s="238"/>
      <c r="C109" s="215" t="s">
        <v>1047</v>
      </c>
      <c r="D109" s="215"/>
      <c r="E109" s="215"/>
      <c r="F109" s="236" t="s">
        <v>1039</v>
      </c>
      <c r="G109" s="215"/>
      <c r="H109" s="215" t="s">
        <v>1079</v>
      </c>
      <c r="I109" s="215" t="s">
        <v>1049</v>
      </c>
      <c r="J109" s="215"/>
      <c r="K109" s="227"/>
    </row>
    <row r="110" spans="2:11" s="1" customFormat="1" ht="15" customHeight="1">
      <c r="B110" s="238"/>
      <c r="C110" s="215" t="s">
        <v>1058</v>
      </c>
      <c r="D110" s="215"/>
      <c r="E110" s="215"/>
      <c r="F110" s="236" t="s">
        <v>1045</v>
      </c>
      <c r="G110" s="215"/>
      <c r="H110" s="215" t="s">
        <v>1079</v>
      </c>
      <c r="I110" s="215" t="s">
        <v>1041</v>
      </c>
      <c r="J110" s="215">
        <v>50</v>
      </c>
      <c r="K110" s="227"/>
    </row>
    <row r="111" spans="2:11" s="1" customFormat="1" ht="15" customHeight="1">
      <c r="B111" s="238"/>
      <c r="C111" s="215" t="s">
        <v>1066</v>
      </c>
      <c r="D111" s="215"/>
      <c r="E111" s="215"/>
      <c r="F111" s="236" t="s">
        <v>1045</v>
      </c>
      <c r="G111" s="215"/>
      <c r="H111" s="215" t="s">
        <v>1079</v>
      </c>
      <c r="I111" s="215" t="s">
        <v>1041</v>
      </c>
      <c r="J111" s="215">
        <v>50</v>
      </c>
      <c r="K111" s="227"/>
    </row>
    <row r="112" spans="2:11" s="1" customFormat="1" ht="15" customHeight="1">
      <c r="B112" s="238"/>
      <c r="C112" s="215" t="s">
        <v>1064</v>
      </c>
      <c r="D112" s="215"/>
      <c r="E112" s="215"/>
      <c r="F112" s="236" t="s">
        <v>1045</v>
      </c>
      <c r="G112" s="215"/>
      <c r="H112" s="215" t="s">
        <v>1079</v>
      </c>
      <c r="I112" s="215" t="s">
        <v>1041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1039</v>
      </c>
      <c r="G113" s="215"/>
      <c r="H113" s="215" t="s">
        <v>1080</v>
      </c>
      <c r="I113" s="215" t="s">
        <v>1041</v>
      </c>
      <c r="J113" s="215">
        <v>20</v>
      </c>
      <c r="K113" s="227"/>
    </row>
    <row r="114" spans="2:11" s="1" customFormat="1" ht="15" customHeight="1">
      <c r="B114" s="238"/>
      <c r="C114" s="215" t="s">
        <v>1081</v>
      </c>
      <c r="D114" s="215"/>
      <c r="E114" s="215"/>
      <c r="F114" s="236" t="s">
        <v>1039</v>
      </c>
      <c r="G114" s="215"/>
      <c r="H114" s="215" t="s">
        <v>1082</v>
      </c>
      <c r="I114" s="215" t="s">
        <v>1041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1039</v>
      </c>
      <c r="G115" s="215"/>
      <c r="H115" s="215" t="s">
        <v>1083</v>
      </c>
      <c r="I115" s="215" t="s">
        <v>1074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1039</v>
      </c>
      <c r="G116" s="215"/>
      <c r="H116" s="215" t="s">
        <v>1084</v>
      </c>
      <c r="I116" s="215" t="s">
        <v>1074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1039</v>
      </c>
      <c r="G117" s="215"/>
      <c r="H117" s="215" t="s">
        <v>1085</v>
      </c>
      <c r="I117" s="215" t="s">
        <v>1086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1087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1033</v>
      </c>
      <c r="D123" s="228"/>
      <c r="E123" s="228"/>
      <c r="F123" s="228" t="s">
        <v>1034</v>
      </c>
      <c r="G123" s="229"/>
      <c r="H123" s="228" t="s">
        <v>51</v>
      </c>
      <c r="I123" s="228" t="s">
        <v>54</v>
      </c>
      <c r="J123" s="228" t="s">
        <v>1035</v>
      </c>
      <c r="K123" s="257"/>
    </row>
    <row r="124" spans="2:11" s="1" customFormat="1" ht="17.25" customHeight="1">
      <c r="B124" s="256"/>
      <c r="C124" s="230" t="s">
        <v>1036</v>
      </c>
      <c r="D124" s="230"/>
      <c r="E124" s="230"/>
      <c r="F124" s="231" t="s">
        <v>1037</v>
      </c>
      <c r="G124" s="232"/>
      <c r="H124" s="230"/>
      <c r="I124" s="230"/>
      <c r="J124" s="230" t="s">
        <v>1038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1042</v>
      </c>
      <c r="D126" s="235"/>
      <c r="E126" s="235"/>
      <c r="F126" s="236" t="s">
        <v>1039</v>
      </c>
      <c r="G126" s="215"/>
      <c r="H126" s="215" t="s">
        <v>1079</v>
      </c>
      <c r="I126" s="215" t="s">
        <v>1041</v>
      </c>
      <c r="J126" s="215">
        <v>120</v>
      </c>
      <c r="K126" s="261"/>
    </row>
    <row r="127" spans="2:11" s="1" customFormat="1" ht="15" customHeight="1">
      <c r="B127" s="258"/>
      <c r="C127" s="215" t="s">
        <v>1088</v>
      </c>
      <c r="D127" s="215"/>
      <c r="E127" s="215"/>
      <c r="F127" s="236" t="s">
        <v>1039</v>
      </c>
      <c r="G127" s="215"/>
      <c r="H127" s="215" t="s">
        <v>1089</v>
      </c>
      <c r="I127" s="215" t="s">
        <v>1041</v>
      </c>
      <c r="J127" s="215" t="s">
        <v>1090</v>
      </c>
      <c r="K127" s="261"/>
    </row>
    <row r="128" spans="2:11" s="1" customFormat="1" ht="15" customHeight="1">
      <c r="B128" s="258"/>
      <c r="C128" s="215" t="s">
        <v>987</v>
      </c>
      <c r="D128" s="215"/>
      <c r="E128" s="215"/>
      <c r="F128" s="236" t="s">
        <v>1039</v>
      </c>
      <c r="G128" s="215"/>
      <c r="H128" s="215" t="s">
        <v>1091</v>
      </c>
      <c r="I128" s="215" t="s">
        <v>1041</v>
      </c>
      <c r="J128" s="215" t="s">
        <v>1090</v>
      </c>
      <c r="K128" s="261"/>
    </row>
    <row r="129" spans="2:11" s="1" customFormat="1" ht="15" customHeight="1">
      <c r="B129" s="258"/>
      <c r="C129" s="215" t="s">
        <v>1050</v>
      </c>
      <c r="D129" s="215"/>
      <c r="E129" s="215"/>
      <c r="F129" s="236" t="s">
        <v>1045</v>
      </c>
      <c r="G129" s="215"/>
      <c r="H129" s="215" t="s">
        <v>1051</v>
      </c>
      <c r="I129" s="215" t="s">
        <v>1041</v>
      </c>
      <c r="J129" s="215">
        <v>15</v>
      </c>
      <c r="K129" s="261"/>
    </row>
    <row r="130" spans="2:11" s="1" customFormat="1" ht="15" customHeight="1">
      <c r="B130" s="258"/>
      <c r="C130" s="239" t="s">
        <v>1052</v>
      </c>
      <c r="D130" s="239"/>
      <c r="E130" s="239"/>
      <c r="F130" s="240" t="s">
        <v>1045</v>
      </c>
      <c r="G130" s="239"/>
      <c r="H130" s="239" t="s">
        <v>1053</v>
      </c>
      <c r="I130" s="239" t="s">
        <v>1041</v>
      </c>
      <c r="J130" s="239">
        <v>15</v>
      </c>
      <c r="K130" s="261"/>
    </row>
    <row r="131" spans="2:11" s="1" customFormat="1" ht="15" customHeight="1">
      <c r="B131" s="258"/>
      <c r="C131" s="239" t="s">
        <v>1054</v>
      </c>
      <c r="D131" s="239"/>
      <c r="E131" s="239"/>
      <c r="F131" s="240" t="s">
        <v>1045</v>
      </c>
      <c r="G131" s="239"/>
      <c r="H131" s="239" t="s">
        <v>1055</v>
      </c>
      <c r="I131" s="239" t="s">
        <v>1041</v>
      </c>
      <c r="J131" s="239">
        <v>20</v>
      </c>
      <c r="K131" s="261"/>
    </row>
    <row r="132" spans="2:11" s="1" customFormat="1" ht="15" customHeight="1">
      <c r="B132" s="258"/>
      <c r="C132" s="239" t="s">
        <v>1056</v>
      </c>
      <c r="D132" s="239"/>
      <c r="E132" s="239"/>
      <c r="F132" s="240" t="s">
        <v>1045</v>
      </c>
      <c r="G132" s="239"/>
      <c r="H132" s="239" t="s">
        <v>1057</v>
      </c>
      <c r="I132" s="239" t="s">
        <v>1041</v>
      </c>
      <c r="J132" s="239">
        <v>20</v>
      </c>
      <c r="K132" s="261"/>
    </row>
    <row r="133" spans="2:11" s="1" customFormat="1" ht="15" customHeight="1">
      <c r="B133" s="258"/>
      <c r="C133" s="215" t="s">
        <v>1044</v>
      </c>
      <c r="D133" s="215"/>
      <c r="E133" s="215"/>
      <c r="F133" s="236" t="s">
        <v>1045</v>
      </c>
      <c r="G133" s="215"/>
      <c r="H133" s="215" t="s">
        <v>1079</v>
      </c>
      <c r="I133" s="215" t="s">
        <v>1041</v>
      </c>
      <c r="J133" s="215">
        <v>50</v>
      </c>
      <c r="K133" s="261"/>
    </row>
    <row r="134" spans="2:11" s="1" customFormat="1" ht="15" customHeight="1">
      <c r="B134" s="258"/>
      <c r="C134" s="215" t="s">
        <v>1058</v>
      </c>
      <c r="D134" s="215"/>
      <c r="E134" s="215"/>
      <c r="F134" s="236" t="s">
        <v>1045</v>
      </c>
      <c r="G134" s="215"/>
      <c r="H134" s="215" t="s">
        <v>1079</v>
      </c>
      <c r="I134" s="215" t="s">
        <v>1041</v>
      </c>
      <c r="J134" s="215">
        <v>50</v>
      </c>
      <c r="K134" s="261"/>
    </row>
    <row r="135" spans="2:11" s="1" customFormat="1" ht="15" customHeight="1">
      <c r="B135" s="258"/>
      <c r="C135" s="215" t="s">
        <v>1064</v>
      </c>
      <c r="D135" s="215"/>
      <c r="E135" s="215"/>
      <c r="F135" s="236" t="s">
        <v>1045</v>
      </c>
      <c r="G135" s="215"/>
      <c r="H135" s="215" t="s">
        <v>1079</v>
      </c>
      <c r="I135" s="215" t="s">
        <v>1041</v>
      </c>
      <c r="J135" s="215">
        <v>50</v>
      </c>
      <c r="K135" s="261"/>
    </row>
    <row r="136" spans="2:11" s="1" customFormat="1" ht="15" customHeight="1">
      <c r="B136" s="258"/>
      <c r="C136" s="215" t="s">
        <v>1066</v>
      </c>
      <c r="D136" s="215"/>
      <c r="E136" s="215"/>
      <c r="F136" s="236" t="s">
        <v>1045</v>
      </c>
      <c r="G136" s="215"/>
      <c r="H136" s="215" t="s">
        <v>1079</v>
      </c>
      <c r="I136" s="215" t="s">
        <v>1041</v>
      </c>
      <c r="J136" s="215">
        <v>50</v>
      </c>
      <c r="K136" s="261"/>
    </row>
    <row r="137" spans="2:11" s="1" customFormat="1" ht="15" customHeight="1">
      <c r="B137" s="258"/>
      <c r="C137" s="215" t="s">
        <v>1067</v>
      </c>
      <c r="D137" s="215"/>
      <c r="E137" s="215"/>
      <c r="F137" s="236" t="s">
        <v>1045</v>
      </c>
      <c r="G137" s="215"/>
      <c r="H137" s="215" t="s">
        <v>1092</v>
      </c>
      <c r="I137" s="215" t="s">
        <v>1041</v>
      </c>
      <c r="J137" s="215">
        <v>255</v>
      </c>
      <c r="K137" s="261"/>
    </row>
    <row r="138" spans="2:11" s="1" customFormat="1" ht="15" customHeight="1">
      <c r="B138" s="258"/>
      <c r="C138" s="215" t="s">
        <v>1069</v>
      </c>
      <c r="D138" s="215"/>
      <c r="E138" s="215"/>
      <c r="F138" s="236" t="s">
        <v>1039</v>
      </c>
      <c r="G138" s="215"/>
      <c r="H138" s="215" t="s">
        <v>1093</v>
      </c>
      <c r="I138" s="215" t="s">
        <v>1071</v>
      </c>
      <c r="J138" s="215"/>
      <c r="K138" s="261"/>
    </row>
    <row r="139" spans="2:11" s="1" customFormat="1" ht="15" customHeight="1">
      <c r="B139" s="258"/>
      <c r="C139" s="215" t="s">
        <v>1072</v>
      </c>
      <c r="D139" s="215"/>
      <c r="E139" s="215"/>
      <c r="F139" s="236" t="s">
        <v>1039</v>
      </c>
      <c r="G139" s="215"/>
      <c r="H139" s="215" t="s">
        <v>1094</v>
      </c>
      <c r="I139" s="215" t="s">
        <v>1074</v>
      </c>
      <c r="J139" s="215"/>
      <c r="K139" s="261"/>
    </row>
    <row r="140" spans="2:11" s="1" customFormat="1" ht="15" customHeight="1">
      <c r="B140" s="258"/>
      <c r="C140" s="215" t="s">
        <v>1075</v>
      </c>
      <c r="D140" s="215"/>
      <c r="E140" s="215"/>
      <c r="F140" s="236" t="s">
        <v>1039</v>
      </c>
      <c r="G140" s="215"/>
      <c r="H140" s="215" t="s">
        <v>1075</v>
      </c>
      <c r="I140" s="215" t="s">
        <v>1074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1039</v>
      </c>
      <c r="G141" s="215"/>
      <c r="H141" s="215" t="s">
        <v>1095</v>
      </c>
      <c r="I141" s="215" t="s">
        <v>1074</v>
      </c>
      <c r="J141" s="215"/>
      <c r="K141" s="261"/>
    </row>
    <row r="142" spans="2:11" s="1" customFormat="1" ht="15" customHeight="1">
      <c r="B142" s="258"/>
      <c r="C142" s="215" t="s">
        <v>1096</v>
      </c>
      <c r="D142" s="215"/>
      <c r="E142" s="215"/>
      <c r="F142" s="236" t="s">
        <v>1039</v>
      </c>
      <c r="G142" s="215"/>
      <c r="H142" s="215" t="s">
        <v>1097</v>
      </c>
      <c r="I142" s="215" t="s">
        <v>1074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1098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1033</v>
      </c>
      <c r="D148" s="228"/>
      <c r="E148" s="228"/>
      <c r="F148" s="228" t="s">
        <v>1034</v>
      </c>
      <c r="G148" s="229"/>
      <c r="H148" s="228" t="s">
        <v>51</v>
      </c>
      <c r="I148" s="228" t="s">
        <v>54</v>
      </c>
      <c r="J148" s="228" t="s">
        <v>1035</v>
      </c>
      <c r="K148" s="227"/>
    </row>
    <row r="149" spans="2:11" s="1" customFormat="1" ht="17.25" customHeight="1">
      <c r="B149" s="226"/>
      <c r="C149" s="230" t="s">
        <v>1036</v>
      </c>
      <c r="D149" s="230"/>
      <c r="E149" s="230"/>
      <c r="F149" s="231" t="s">
        <v>1037</v>
      </c>
      <c r="G149" s="232"/>
      <c r="H149" s="230"/>
      <c r="I149" s="230"/>
      <c r="J149" s="230" t="s">
        <v>1038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1042</v>
      </c>
      <c r="D151" s="215"/>
      <c r="E151" s="215"/>
      <c r="F151" s="266" t="s">
        <v>1039</v>
      </c>
      <c r="G151" s="215"/>
      <c r="H151" s="265" t="s">
        <v>1079</v>
      </c>
      <c r="I151" s="265" t="s">
        <v>1041</v>
      </c>
      <c r="J151" s="265">
        <v>120</v>
      </c>
      <c r="K151" s="261"/>
    </row>
    <row r="152" spans="2:11" s="1" customFormat="1" ht="15" customHeight="1">
      <c r="B152" s="238"/>
      <c r="C152" s="265" t="s">
        <v>1088</v>
      </c>
      <c r="D152" s="215"/>
      <c r="E152" s="215"/>
      <c r="F152" s="266" t="s">
        <v>1039</v>
      </c>
      <c r="G152" s="215"/>
      <c r="H152" s="265" t="s">
        <v>1099</v>
      </c>
      <c r="I152" s="265" t="s">
        <v>1041</v>
      </c>
      <c r="J152" s="265" t="s">
        <v>1090</v>
      </c>
      <c r="K152" s="261"/>
    </row>
    <row r="153" spans="2:11" s="1" customFormat="1" ht="15" customHeight="1">
      <c r="B153" s="238"/>
      <c r="C153" s="265" t="s">
        <v>987</v>
      </c>
      <c r="D153" s="215"/>
      <c r="E153" s="215"/>
      <c r="F153" s="266" t="s">
        <v>1039</v>
      </c>
      <c r="G153" s="215"/>
      <c r="H153" s="265" t="s">
        <v>1100</v>
      </c>
      <c r="I153" s="265" t="s">
        <v>1041</v>
      </c>
      <c r="J153" s="265" t="s">
        <v>1090</v>
      </c>
      <c r="K153" s="261"/>
    </row>
    <row r="154" spans="2:11" s="1" customFormat="1" ht="15" customHeight="1">
      <c r="B154" s="238"/>
      <c r="C154" s="265" t="s">
        <v>1044</v>
      </c>
      <c r="D154" s="215"/>
      <c r="E154" s="215"/>
      <c r="F154" s="266" t="s">
        <v>1045</v>
      </c>
      <c r="G154" s="215"/>
      <c r="H154" s="265" t="s">
        <v>1079</v>
      </c>
      <c r="I154" s="265" t="s">
        <v>1041</v>
      </c>
      <c r="J154" s="265">
        <v>50</v>
      </c>
      <c r="K154" s="261"/>
    </row>
    <row r="155" spans="2:11" s="1" customFormat="1" ht="15" customHeight="1">
      <c r="B155" s="238"/>
      <c r="C155" s="265" t="s">
        <v>1047</v>
      </c>
      <c r="D155" s="215"/>
      <c r="E155" s="215"/>
      <c r="F155" s="266" t="s">
        <v>1039</v>
      </c>
      <c r="G155" s="215"/>
      <c r="H155" s="265" t="s">
        <v>1079</v>
      </c>
      <c r="I155" s="265" t="s">
        <v>1049</v>
      </c>
      <c r="J155" s="265"/>
      <c r="K155" s="261"/>
    </row>
    <row r="156" spans="2:11" s="1" customFormat="1" ht="15" customHeight="1">
      <c r="B156" s="238"/>
      <c r="C156" s="265" t="s">
        <v>1058</v>
      </c>
      <c r="D156" s="215"/>
      <c r="E156" s="215"/>
      <c r="F156" s="266" t="s">
        <v>1045</v>
      </c>
      <c r="G156" s="215"/>
      <c r="H156" s="265" t="s">
        <v>1079</v>
      </c>
      <c r="I156" s="265" t="s">
        <v>1041</v>
      </c>
      <c r="J156" s="265">
        <v>50</v>
      </c>
      <c r="K156" s="261"/>
    </row>
    <row r="157" spans="2:11" s="1" customFormat="1" ht="15" customHeight="1">
      <c r="B157" s="238"/>
      <c r="C157" s="265" t="s">
        <v>1066</v>
      </c>
      <c r="D157" s="215"/>
      <c r="E157" s="215"/>
      <c r="F157" s="266" t="s">
        <v>1045</v>
      </c>
      <c r="G157" s="215"/>
      <c r="H157" s="265" t="s">
        <v>1079</v>
      </c>
      <c r="I157" s="265" t="s">
        <v>1041</v>
      </c>
      <c r="J157" s="265">
        <v>50</v>
      </c>
      <c r="K157" s="261"/>
    </row>
    <row r="158" spans="2:11" s="1" customFormat="1" ht="15" customHeight="1">
      <c r="B158" s="238"/>
      <c r="C158" s="265" t="s">
        <v>1064</v>
      </c>
      <c r="D158" s="215"/>
      <c r="E158" s="215"/>
      <c r="F158" s="266" t="s">
        <v>1045</v>
      </c>
      <c r="G158" s="215"/>
      <c r="H158" s="265" t="s">
        <v>1079</v>
      </c>
      <c r="I158" s="265" t="s">
        <v>1041</v>
      </c>
      <c r="J158" s="265">
        <v>50</v>
      </c>
      <c r="K158" s="261"/>
    </row>
    <row r="159" spans="2:11" s="1" customFormat="1" ht="15" customHeight="1">
      <c r="B159" s="238"/>
      <c r="C159" s="265" t="s">
        <v>98</v>
      </c>
      <c r="D159" s="215"/>
      <c r="E159" s="215"/>
      <c r="F159" s="266" t="s">
        <v>1039</v>
      </c>
      <c r="G159" s="215"/>
      <c r="H159" s="265" t="s">
        <v>1101</v>
      </c>
      <c r="I159" s="265" t="s">
        <v>1041</v>
      </c>
      <c r="J159" s="265" t="s">
        <v>1102</v>
      </c>
      <c r="K159" s="261"/>
    </row>
    <row r="160" spans="2:11" s="1" customFormat="1" ht="15" customHeight="1">
      <c r="B160" s="238"/>
      <c r="C160" s="265" t="s">
        <v>1103</v>
      </c>
      <c r="D160" s="215"/>
      <c r="E160" s="215"/>
      <c r="F160" s="266" t="s">
        <v>1039</v>
      </c>
      <c r="G160" s="215"/>
      <c r="H160" s="265" t="s">
        <v>1104</v>
      </c>
      <c r="I160" s="265" t="s">
        <v>1074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1105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1033</v>
      </c>
      <c r="D166" s="228"/>
      <c r="E166" s="228"/>
      <c r="F166" s="228" t="s">
        <v>1034</v>
      </c>
      <c r="G166" s="270"/>
      <c r="H166" s="271" t="s">
        <v>51</v>
      </c>
      <c r="I166" s="271" t="s">
        <v>54</v>
      </c>
      <c r="J166" s="228" t="s">
        <v>1035</v>
      </c>
      <c r="K166" s="208"/>
    </row>
    <row r="167" spans="2:11" s="1" customFormat="1" ht="17.25" customHeight="1">
      <c r="B167" s="209"/>
      <c r="C167" s="230" t="s">
        <v>1036</v>
      </c>
      <c r="D167" s="230"/>
      <c r="E167" s="230"/>
      <c r="F167" s="231" t="s">
        <v>1037</v>
      </c>
      <c r="G167" s="272"/>
      <c r="H167" s="273"/>
      <c r="I167" s="273"/>
      <c r="J167" s="230" t="s">
        <v>1038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1042</v>
      </c>
      <c r="D169" s="215"/>
      <c r="E169" s="215"/>
      <c r="F169" s="236" t="s">
        <v>1039</v>
      </c>
      <c r="G169" s="215"/>
      <c r="H169" s="215" t="s">
        <v>1079</v>
      </c>
      <c r="I169" s="215" t="s">
        <v>1041</v>
      </c>
      <c r="J169" s="215">
        <v>120</v>
      </c>
      <c r="K169" s="261"/>
    </row>
    <row r="170" spans="2:11" s="1" customFormat="1" ht="15" customHeight="1">
      <c r="B170" s="238"/>
      <c r="C170" s="215" t="s">
        <v>1088</v>
      </c>
      <c r="D170" s="215"/>
      <c r="E170" s="215"/>
      <c r="F170" s="236" t="s">
        <v>1039</v>
      </c>
      <c r="G170" s="215"/>
      <c r="H170" s="215" t="s">
        <v>1089</v>
      </c>
      <c r="I170" s="215" t="s">
        <v>1041</v>
      </c>
      <c r="J170" s="215" t="s">
        <v>1090</v>
      </c>
      <c r="K170" s="261"/>
    </row>
    <row r="171" spans="2:11" s="1" customFormat="1" ht="15" customHeight="1">
      <c r="B171" s="238"/>
      <c r="C171" s="215" t="s">
        <v>987</v>
      </c>
      <c r="D171" s="215"/>
      <c r="E171" s="215"/>
      <c r="F171" s="236" t="s">
        <v>1039</v>
      </c>
      <c r="G171" s="215"/>
      <c r="H171" s="215" t="s">
        <v>1106</v>
      </c>
      <c r="I171" s="215" t="s">
        <v>1041</v>
      </c>
      <c r="J171" s="215" t="s">
        <v>1090</v>
      </c>
      <c r="K171" s="261"/>
    </row>
    <row r="172" spans="2:11" s="1" customFormat="1" ht="15" customHeight="1">
      <c r="B172" s="238"/>
      <c r="C172" s="215" t="s">
        <v>1044</v>
      </c>
      <c r="D172" s="215"/>
      <c r="E172" s="215"/>
      <c r="F172" s="236" t="s">
        <v>1045</v>
      </c>
      <c r="G172" s="215"/>
      <c r="H172" s="215" t="s">
        <v>1106</v>
      </c>
      <c r="I172" s="215" t="s">
        <v>1041</v>
      </c>
      <c r="J172" s="215">
        <v>50</v>
      </c>
      <c r="K172" s="261"/>
    </row>
    <row r="173" spans="2:11" s="1" customFormat="1" ht="15" customHeight="1">
      <c r="B173" s="238"/>
      <c r="C173" s="215" t="s">
        <v>1047</v>
      </c>
      <c r="D173" s="215"/>
      <c r="E173" s="215"/>
      <c r="F173" s="236" t="s">
        <v>1039</v>
      </c>
      <c r="G173" s="215"/>
      <c r="H173" s="215" t="s">
        <v>1106</v>
      </c>
      <c r="I173" s="215" t="s">
        <v>1049</v>
      </c>
      <c r="J173" s="215"/>
      <c r="K173" s="261"/>
    </row>
    <row r="174" spans="2:11" s="1" customFormat="1" ht="15" customHeight="1">
      <c r="B174" s="238"/>
      <c r="C174" s="215" t="s">
        <v>1058</v>
      </c>
      <c r="D174" s="215"/>
      <c r="E174" s="215"/>
      <c r="F174" s="236" t="s">
        <v>1045</v>
      </c>
      <c r="G174" s="215"/>
      <c r="H174" s="215" t="s">
        <v>1106</v>
      </c>
      <c r="I174" s="215" t="s">
        <v>1041</v>
      </c>
      <c r="J174" s="215">
        <v>50</v>
      </c>
      <c r="K174" s="261"/>
    </row>
    <row r="175" spans="2:11" s="1" customFormat="1" ht="15" customHeight="1">
      <c r="B175" s="238"/>
      <c r="C175" s="215" t="s">
        <v>1066</v>
      </c>
      <c r="D175" s="215"/>
      <c r="E175" s="215"/>
      <c r="F175" s="236" t="s">
        <v>1045</v>
      </c>
      <c r="G175" s="215"/>
      <c r="H175" s="215" t="s">
        <v>1106</v>
      </c>
      <c r="I175" s="215" t="s">
        <v>1041</v>
      </c>
      <c r="J175" s="215">
        <v>50</v>
      </c>
      <c r="K175" s="261"/>
    </row>
    <row r="176" spans="2:11" s="1" customFormat="1" ht="15" customHeight="1">
      <c r="B176" s="238"/>
      <c r="C176" s="215" t="s">
        <v>1064</v>
      </c>
      <c r="D176" s="215"/>
      <c r="E176" s="215"/>
      <c r="F176" s="236" t="s">
        <v>1045</v>
      </c>
      <c r="G176" s="215"/>
      <c r="H176" s="215" t="s">
        <v>1106</v>
      </c>
      <c r="I176" s="215" t="s">
        <v>1041</v>
      </c>
      <c r="J176" s="215">
        <v>50</v>
      </c>
      <c r="K176" s="261"/>
    </row>
    <row r="177" spans="2:11" s="1" customFormat="1" ht="15" customHeight="1">
      <c r="B177" s="238"/>
      <c r="C177" s="215" t="s">
        <v>135</v>
      </c>
      <c r="D177" s="215"/>
      <c r="E177" s="215"/>
      <c r="F177" s="236" t="s">
        <v>1039</v>
      </c>
      <c r="G177" s="215"/>
      <c r="H177" s="215" t="s">
        <v>1107</v>
      </c>
      <c r="I177" s="215" t="s">
        <v>1108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1039</v>
      </c>
      <c r="G178" s="215"/>
      <c r="H178" s="215" t="s">
        <v>1109</v>
      </c>
      <c r="I178" s="215" t="s">
        <v>1110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1039</v>
      </c>
      <c r="G179" s="215"/>
      <c r="H179" s="215" t="s">
        <v>1111</v>
      </c>
      <c r="I179" s="215" t="s">
        <v>1041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1039</v>
      </c>
      <c r="G180" s="215"/>
      <c r="H180" s="215" t="s">
        <v>1112</v>
      </c>
      <c r="I180" s="215" t="s">
        <v>1041</v>
      </c>
      <c r="J180" s="215">
        <v>255</v>
      </c>
      <c r="K180" s="261"/>
    </row>
    <row r="181" spans="2:11" s="1" customFormat="1" ht="15" customHeight="1">
      <c r="B181" s="238"/>
      <c r="C181" s="215" t="s">
        <v>136</v>
      </c>
      <c r="D181" s="215"/>
      <c r="E181" s="215"/>
      <c r="F181" s="236" t="s">
        <v>1039</v>
      </c>
      <c r="G181" s="215"/>
      <c r="H181" s="215" t="s">
        <v>1003</v>
      </c>
      <c r="I181" s="215" t="s">
        <v>1041</v>
      </c>
      <c r="J181" s="215">
        <v>10</v>
      </c>
      <c r="K181" s="261"/>
    </row>
    <row r="182" spans="2:11" s="1" customFormat="1" ht="15" customHeight="1">
      <c r="B182" s="238"/>
      <c r="C182" s="215" t="s">
        <v>137</v>
      </c>
      <c r="D182" s="215"/>
      <c r="E182" s="215"/>
      <c r="F182" s="236" t="s">
        <v>1039</v>
      </c>
      <c r="G182" s="215"/>
      <c r="H182" s="215" t="s">
        <v>1113</v>
      </c>
      <c r="I182" s="215" t="s">
        <v>1074</v>
      </c>
      <c r="J182" s="215"/>
      <c r="K182" s="261"/>
    </row>
    <row r="183" spans="2:11" s="1" customFormat="1" ht="15" customHeight="1">
      <c r="B183" s="238"/>
      <c r="C183" s="215" t="s">
        <v>1114</v>
      </c>
      <c r="D183" s="215"/>
      <c r="E183" s="215"/>
      <c r="F183" s="236" t="s">
        <v>1039</v>
      </c>
      <c r="G183" s="215"/>
      <c r="H183" s="215" t="s">
        <v>1115</v>
      </c>
      <c r="I183" s="215" t="s">
        <v>1074</v>
      </c>
      <c r="J183" s="215"/>
      <c r="K183" s="261"/>
    </row>
    <row r="184" spans="2:11" s="1" customFormat="1" ht="15" customHeight="1">
      <c r="B184" s="238"/>
      <c r="C184" s="215" t="s">
        <v>1103</v>
      </c>
      <c r="D184" s="215"/>
      <c r="E184" s="215"/>
      <c r="F184" s="236" t="s">
        <v>1039</v>
      </c>
      <c r="G184" s="215"/>
      <c r="H184" s="215" t="s">
        <v>1116</v>
      </c>
      <c r="I184" s="215" t="s">
        <v>1074</v>
      </c>
      <c r="J184" s="215"/>
      <c r="K184" s="261"/>
    </row>
    <row r="185" spans="2:11" s="1" customFormat="1" ht="15" customHeight="1">
      <c r="B185" s="238"/>
      <c r="C185" s="215" t="s">
        <v>139</v>
      </c>
      <c r="D185" s="215"/>
      <c r="E185" s="215"/>
      <c r="F185" s="236" t="s">
        <v>1045</v>
      </c>
      <c r="G185" s="215"/>
      <c r="H185" s="215" t="s">
        <v>1117</v>
      </c>
      <c r="I185" s="215" t="s">
        <v>1041</v>
      </c>
      <c r="J185" s="215">
        <v>50</v>
      </c>
      <c r="K185" s="261"/>
    </row>
    <row r="186" spans="2:11" s="1" customFormat="1" ht="15" customHeight="1">
      <c r="B186" s="238"/>
      <c r="C186" s="215" t="s">
        <v>1118</v>
      </c>
      <c r="D186" s="215"/>
      <c r="E186" s="215"/>
      <c r="F186" s="236" t="s">
        <v>1045</v>
      </c>
      <c r="G186" s="215"/>
      <c r="H186" s="215" t="s">
        <v>1119</v>
      </c>
      <c r="I186" s="215" t="s">
        <v>1120</v>
      </c>
      <c r="J186" s="215"/>
      <c r="K186" s="261"/>
    </row>
    <row r="187" spans="2:11" s="1" customFormat="1" ht="15" customHeight="1">
      <c r="B187" s="238"/>
      <c r="C187" s="215" t="s">
        <v>1121</v>
      </c>
      <c r="D187" s="215"/>
      <c r="E187" s="215"/>
      <c r="F187" s="236" t="s">
        <v>1045</v>
      </c>
      <c r="G187" s="215"/>
      <c r="H187" s="215" t="s">
        <v>1122</v>
      </c>
      <c r="I187" s="215" t="s">
        <v>1120</v>
      </c>
      <c r="J187" s="215"/>
      <c r="K187" s="261"/>
    </row>
    <row r="188" spans="2:11" s="1" customFormat="1" ht="15" customHeight="1">
      <c r="B188" s="238"/>
      <c r="C188" s="215" t="s">
        <v>1123</v>
      </c>
      <c r="D188" s="215"/>
      <c r="E188" s="215"/>
      <c r="F188" s="236" t="s">
        <v>1045</v>
      </c>
      <c r="G188" s="215"/>
      <c r="H188" s="215" t="s">
        <v>1124</v>
      </c>
      <c r="I188" s="215" t="s">
        <v>1120</v>
      </c>
      <c r="J188" s="215"/>
      <c r="K188" s="261"/>
    </row>
    <row r="189" spans="2:11" s="1" customFormat="1" ht="15" customHeight="1">
      <c r="B189" s="238"/>
      <c r="C189" s="274" t="s">
        <v>1125</v>
      </c>
      <c r="D189" s="215"/>
      <c r="E189" s="215"/>
      <c r="F189" s="236" t="s">
        <v>1045</v>
      </c>
      <c r="G189" s="215"/>
      <c r="H189" s="215" t="s">
        <v>1126</v>
      </c>
      <c r="I189" s="215" t="s">
        <v>1127</v>
      </c>
      <c r="J189" s="275" t="s">
        <v>1128</v>
      </c>
      <c r="K189" s="261"/>
    </row>
    <row r="190" spans="2:11" s="17" customFormat="1" ht="15" customHeight="1">
      <c r="B190" s="276"/>
      <c r="C190" s="277" t="s">
        <v>1129</v>
      </c>
      <c r="D190" s="278"/>
      <c r="E190" s="278"/>
      <c r="F190" s="279" t="s">
        <v>1045</v>
      </c>
      <c r="G190" s="278"/>
      <c r="H190" s="278" t="s">
        <v>1130</v>
      </c>
      <c r="I190" s="278" t="s">
        <v>1127</v>
      </c>
      <c r="J190" s="280" t="s">
        <v>1128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1039</v>
      </c>
      <c r="G191" s="215"/>
      <c r="H191" s="212" t="s">
        <v>1131</v>
      </c>
      <c r="I191" s="215" t="s">
        <v>1132</v>
      </c>
      <c r="J191" s="215"/>
      <c r="K191" s="261"/>
    </row>
    <row r="192" spans="2:11" s="1" customFormat="1" ht="15" customHeight="1">
      <c r="B192" s="238"/>
      <c r="C192" s="274" t="s">
        <v>1133</v>
      </c>
      <c r="D192" s="215"/>
      <c r="E192" s="215"/>
      <c r="F192" s="236" t="s">
        <v>1039</v>
      </c>
      <c r="G192" s="215"/>
      <c r="H192" s="215" t="s">
        <v>1134</v>
      </c>
      <c r="I192" s="215" t="s">
        <v>1074</v>
      </c>
      <c r="J192" s="215"/>
      <c r="K192" s="261"/>
    </row>
    <row r="193" spans="2:11" s="1" customFormat="1" ht="15" customHeight="1">
      <c r="B193" s="238"/>
      <c r="C193" s="274" t="s">
        <v>1135</v>
      </c>
      <c r="D193" s="215"/>
      <c r="E193" s="215"/>
      <c r="F193" s="236" t="s">
        <v>1039</v>
      </c>
      <c r="G193" s="215"/>
      <c r="H193" s="215" t="s">
        <v>1136</v>
      </c>
      <c r="I193" s="215" t="s">
        <v>1074</v>
      </c>
      <c r="J193" s="215"/>
      <c r="K193" s="261"/>
    </row>
    <row r="194" spans="2:11" s="1" customFormat="1" ht="15" customHeight="1">
      <c r="B194" s="238"/>
      <c r="C194" s="274" t="s">
        <v>1137</v>
      </c>
      <c r="D194" s="215"/>
      <c r="E194" s="215"/>
      <c r="F194" s="236" t="s">
        <v>1045</v>
      </c>
      <c r="G194" s="215"/>
      <c r="H194" s="215" t="s">
        <v>1138</v>
      </c>
      <c r="I194" s="215" t="s">
        <v>1074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1139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1140</v>
      </c>
      <c r="D201" s="283"/>
      <c r="E201" s="283"/>
      <c r="F201" s="283" t="s">
        <v>1141</v>
      </c>
      <c r="G201" s="284"/>
      <c r="H201" s="335" t="s">
        <v>1142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1132</v>
      </c>
      <c r="D203" s="215"/>
      <c r="E203" s="215"/>
      <c r="F203" s="236" t="s">
        <v>40</v>
      </c>
      <c r="G203" s="215"/>
      <c r="H203" s="333" t="s">
        <v>1143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1144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1145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1146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1147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1086</v>
      </c>
      <c r="D209" s="215"/>
      <c r="E209" s="215"/>
      <c r="F209" s="236" t="s">
        <v>75</v>
      </c>
      <c r="G209" s="215"/>
      <c r="H209" s="333" t="s">
        <v>1148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981</v>
      </c>
      <c r="G210" s="215"/>
      <c r="H210" s="333" t="s">
        <v>982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979</v>
      </c>
      <c r="G211" s="215"/>
      <c r="H211" s="333" t="s">
        <v>1149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983</v>
      </c>
      <c r="G212" s="274"/>
      <c r="H212" s="332" t="s">
        <v>984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985</v>
      </c>
      <c r="G213" s="274"/>
      <c r="H213" s="332" t="s">
        <v>1150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1110</v>
      </c>
      <c r="D215" s="215"/>
      <c r="E215" s="215"/>
      <c r="F215" s="236">
        <v>1</v>
      </c>
      <c r="G215" s="274"/>
      <c r="H215" s="332" t="s">
        <v>1151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1152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1153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1154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12 - 12. prostor - Označe...</vt:lpstr>
      <vt:lpstr>Seznam figur</vt:lpstr>
      <vt:lpstr>Pokyny pro vyplnění</vt:lpstr>
      <vt:lpstr>'12 - 12. prostor - Označe...'!Názvy_tisku</vt:lpstr>
      <vt:lpstr>'Rekapitulace stavby'!Názvy_tisku</vt:lpstr>
      <vt:lpstr>'Seznam figur'!Názvy_tisku</vt:lpstr>
      <vt:lpstr>'12 - 12. prostor - Označe...'!Oblast_tisku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2025-05-21T11:08:57Z</dcterms:created>
  <dcterms:modified xsi:type="dcterms:W3CDTF">2026-01-22T11:14:05Z</dcterms:modified>
</cp:coreProperties>
</file>